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Q:\01_GUSPRG\3_STRATEGIJSKE_INFORMACIJE_I_ISTRAZIVANJA\O2_STATISTIKA_zakljucani\Publikacije\Priopcenja-sve\Turizam i ugostiteljstvo\Turizam mjes priop\Turizam 2017\"/>
    </mc:Choice>
  </mc:AlternateContent>
  <bookViews>
    <workbookView xWindow="0" yWindow="2025" windowWidth="15240" windowHeight="8190" tabRatio="654"/>
  </bookViews>
  <sheets>
    <sheet name="Tab.1" sheetId="1" r:id="rId1"/>
    <sheet name="Graf 1" sheetId="14" r:id="rId2"/>
    <sheet name="Tab. 2" sheetId="2" r:id="rId3"/>
    <sheet name="Tab. 3" sheetId="3" r:id="rId4"/>
    <sheet name="tab 4." sheetId="8" r:id="rId5"/>
    <sheet name="Graf 2" sheetId="20" r:id="rId6"/>
    <sheet name="tab 5." sheetId="5" r:id="rId7"/>
    <sheet name="tab 5.a" sheetId="16" r:id="rId8"/>
    <sheet name="tab. 6" sheetId="17" r:id="rId9"/>
    <sheet name="tab. 7" sheetId="19" r:id="rId10"/>
  </sheets>
  <definedNames>
    <definedName name="_xlnm.Print_Area" localSheetId="1">'Graf 1'!$A:$K</definedName>
    <definedName name="_xlnm.Print_Area" localSheetId="4">'tab 4.'!$A:$S</definedName>
    <definedName name="_xlnm.Print_Area" localSheetId="6">'tab 5.'!$A$1:$S$46</definedName>
    <definedName name="_xlnm.Print_Area" localSheetId="7">'tab 5.a'!$A$1:$O$44</definedName>
    <definedName name="_xlnm.Print_Area" localSheetId="2">'Tab. 2'!$A:$T</definedName>
    <definedName name="_xlnm.Print_Area" localSheetId="3">'Tab. 3'!$A$1:$R$16</definedName>
    <definedName name="_xlnm.Print_Area" localSheetId="8">'tab. 6'!$A:$Q</definedName>
    <definedName name="_xlnm.Print_Area" localSheetId="0">Tab.1!$A$1:$I$29</definedName>
  </definedNames>
  <calcPr calcId="162913"/>
</workbook>
</file>

<file path=xl/calcChain.xml><?xml version="1.0" encoding="utf-8"?>
<calcChain xmlns="http://schemas.openxmlformats.org/spreadsheetml/2006/main">
  <c r="G4" i="3" l="1"/>
  <c r="E7" i="17" l="1"/>
  <c r="C9" i="1" l="1"/>
  <c r="R15" i="8" l="1"/>
  <c r="P15" i="8"/>
  <c r="P16" i="8"/>
  <c r="F9" i="1"/>
  <c r="M16" i="1" s="1"/>
  <c r="L12" i="1"/>
  <c r="E16" i="2" l="1"/>
  <c r="E9" i="2"/>
  <c r="D7" i="8" l="1"/>
  <c r="L16" i="8"/>
  <c r="E19" i="17"/>
  <c r="E21" i="17"/>
  <c r="E22" i="17"/>
  <c r="E10" i="17"/>
  <c r="E6" i="17" s="1"/>
  <c r="H12" i="1" l="1"/>
  <c r="H11" i="1"/>
  <c r="H10" i="1"/>
  <c r="E12" i="1"/>
  <c r="E11" i="1"/>
  <c r="E10" i="1"/>
  <c r="M4" i="3" l="1"/>
  <c r="E4" i="3"/>
  <c r="E19" i="2"/>
  <c r="T4" i="3" l="1"/>
  <c r="T5" i="3"/>
  <c r="T9" i="3"/>
  <c r="T8" i="3"/>
  <c r="T7" i="3"/>
  <c r="T6" i="3"/>
  <c r="Q6" i="3" s="1"/>
  <c r="K19" i="2"/>
  <c r="K20" i="2"/>
  <c r="K15" i="2"/>
  <c r="K16" i="2"/>
  <c r="E20" i="2"/>
  <c r="E15" i="2"/>
  <c r="E14" i="2"/>
  <c r="G15" i="2"/>
  <c r="AA23" i="19"/>
  <c r="AA22" i="19"/>
  <c r="AA21" i="19"/>
  <c r="AA20" i="19"/>
  <c r="AA24" i="19" s="1"/>
  <c r="AA19" i="19"/>
  <c r="AA18" i="19"/>
  <c r="AA17" i="19"/>
  <c r="D5" i="16"/>
  <c r="D16" i="8"/>
  <c r="E5" i="2"/>
  <c r="H17" i="8"/>
  <c r="D17" i="8"/>
  <c r="I12" i="1"/>
  <c r="D7" i="16"/>
  <c r="I6" i="2"/>
  <c r="I7" i="2"/>
  <c r="G16" i="2"/>
  <c r="G14" i="2" l="1"/>
  <c r="Q18" i="2"/>
  <c r="I9" i="1" l="1"/>
  <c r="T5" i="20"/>
  <c r="Q4" i="20" s="1"/>
  <c r="S5" i="20"/>
  <c r="O3" i="20" s="1"/>
  <c r="O4" i="20" l="1"/>
  <c r="O5" i="20" s="1"/>
  <c r="Q3" i="20"/>
  <c r="Q5" i="20" s="1"/>
  <c r="N17" i="8"/>
  <c r="N18" i="8"/>
  <c r="N19" i="8"/>
  <c r="N20" i="8"/>
  <c r="N16" i="8"/>
  <c r="N15" i="8" s="1"/>
  <c r="L17" i="8"/>
  <c r="L18" i="8"/>
  <c r="L19" i="8"/>
  <c r="L20" i="8"/>
  <c r="F17" i="8"/>
  <c r="F18" i="8"/>
  <c r="F19" i="8"/>
  <c r="F20" i="8"/>
  <c r="F16" i="8"/>
  <c r="D18" i="8"/>
  <c r="D19" i="8"/>
  <c r="D20" i="8"/>
  <c r="L15" i="8" l="1"/>
  <c r="D15" i="8"/>
  <c r="H16" i="8"/>
  <c r="Z17" i="19" l="1"/>
  <c r="Z23" i="19"/>
  <c r="Z22" i="19"/>
  <c r="Z21" i="19"/>
  <c r="Z20" i="19"/>
  <c r="Z19" i="19"/>
  <c r="Z18" i="19"/>
  <c r="R5" i="19"/>
  <c r="Q5" i="19"/>
  <c r="P5" i="19"/>
  <c r="O5" i="19"/>
  <c r="N5" i="19"/>
  <c r="M5" i="19"/>
  <c r="L5" i="19"/>
  <c r="J5" i="19"/>
  <c r="I5" i="19"/>
  <c r="H5" i="19"/>
  <c r="F5" i="19"/>
  <c r="D5" i="19"/>
  <c r="Z24" i="19" l="1"/>
  <c r="K22" i="17"/>
  <c r="K21" i="17"/>
  <c r="K19" i="17"/>
  <c r="K18" i="17"/>
  <c r="E18" i="17"/>
  <c r="E17" i="17" s="1"/>
  <c r="G18" i="17" l="1"/>
  <c r="J8" i="16"/>
  <c r="J9" i="16"/>
  <c r="J10" i="16"/>
  <c r="J11" i="16"/>
  <c r="J12" i="16"/>
  <c r="J13" i="16"/>
  <c r="J14" i="16"/>
  <c r="J15" i="16"/>
  <c r="J16" i="16"/>
  <c r="J17" i="16"/>
  <c r="J18" i="16"/>
  <c r="J19" i="16"/>
  <c r="J20" i="16"/>
  <c r="J21" i="16"/>
  <c r="J22" i="16"/>
  <c r="J23" i="16"/>
  <c r="J24" i="16"/>
  <c r="J25" i="16"/>
  <c r="J26" i="16"/>
  <c r="J27" i="16"/>
  <c r="J28" i="16"/>
  <c r="J29" i="16"/>
  <c r="J30" i="16"/>
  <c r="J31" i="16"/>
  <c r="J32" i="16"/>
  <c r="J33" i="16"/>
  <c r="J34" i="16"/>
  <c r="J35" i="16"/>
  <c r="J36" i="16"/>
  <c r="J37" i="16"/>
  <c r="J38" i="16"/>
  <c r="J39" i="16"/>
  <c r="J40" i="16"/>
  <c r="J41" i="16"/>
  <c r="J42" i="16"/>
  <c r="J43" i="16"/>
  <c r="J44" i="16"/>
  <c r="J7" i="16"/>
  <c r="J5" i="16"/>
  <c r="D21" i="16" l="1"/>
  <c r="D20" i="16"/>
  <c r="D19" i="16"/>
  <c r="D18" i="16"/>
  <c r="D17" i="16"/>
  <c r="D16" i="16"/>
  <c r="D15" i="16"/>
  <c r="D14" i="16"/>
  <c r="D13" i="16"/>
  <c r="D12" i="16"/>
  <c r="D11" i="16"/>
  <c r="D10" i="16"/>
  <c r="D9" i="16"/>
  <c r="D8" i="16"/>
  <c r="D22" i="16"/>
  <c r="D23" i="16"/>
  <c r="D24" i="16"/>
  <c r="D25" i="16"/>
  <c r="D26" i="16"/>
  <c r="D27" i="16"/>
  <c r="D28" i="16"/>
  <c r="D29" i="16"/>
  <c r="D30" i="16"/>
  <c r="D31" i="16"/>
  <c r="D32" i="16"/>
  <c r="D33" i="16"/>
  <c r="D34" i="16"/>
  <c r="D35" i="16"/>
  <c r="D36" i="16"/>
  <c r="D37" i="16"/>
  <c r="D38" i="16"/>
  <c r="D39" i="16"/>
  <c r="D40" i="16"/>
  <c r="D41" i="16"/>
  <c r="D42" i="16"/>
  <c r="D43" i="16"/>
  <c r="D44" i="16"/>
  <c r="F5" i="16"/>
  <c r="D6" i="16" l="1"/>
  <c r="F7" i="16"/>
  <c r="L36" i="16"/>
  <c r="F36" i="16"/>
  <c r="R17" i="8" l="1"/>
  <c r="R16" i="8"/>
  <c r="P17" i="8"/>
  <c r="J17" i="8"/>
  <c r="J16" i="8"/>
  <c r="M15" i="14"/>
  <c r="I11" i="1" l="1"/>
  <c r="I10" i="1"/>
  <c r="F8" i="16" l="1"/>
  <c r="F9" i="16"/>
  <c r="F10" i="16"/>
  <c r="F11" i="16"/>
  <c r="F12" i="16"/>
  <c r="F13" i="16"/>
  <c r="F14" i="16"/>
  <c r="F15" i="16"/>
  <c r="F16" i="16"/>
  <c r="F17" i="16"/>
  <c r="F18" i="16"/>
  <c r="F19" i="16"/>
  <c r="F20" i="16"/>
  <c r="F21" i="16"/>
  <c r="F22" i="16"/>
  <c r="F23" i="16"/>
  <c r="F24" i="16"/>
  <c r="AC5" i="5" l="1"/>
  <c r="AA5" i="5"/>
  <c r="Z5" i="5"/>
  <c r="F44" i="5" l="1"/>
  <c r="L44" i="5"/>
  <c r="W5" i="5"/>
  <c r="L36" i="5" s="1"/>
  <c r="U5" i="5"/>
  <c r="F36" i="5" s="1"/>
  <c r="T5" i="5"/>
  <c r="D36" i="5" s="1"/>
  <c r="L5" i="16"/>
  <c r="I7" i="1"/>
  <c r="H4" i="1"/>
  <c r="H5" i="1"/>
  <c r="H6" i="1"/>
  <c r="E4" i="1"/>
  <c r="E5" i="1"/>
  <c r="E6" i="1"/>
  <c r="J6" i="16" l="1"/>
  <c r="M15" i="2" l="1"/>
  <c r="M16" i="2"/>
  <c r="M19" i="2"/>
  <c r="M20" i="2"/>
  <c r="G19" i="2"/>
  <c r="I19" i="2" s="1"/>
  <c r="G20" i="2"/>
  <c r="M14" i="2" l="1"/>
  <c r="G18" i="2"/>
  <c r="I4" i="3" l="1"/>
  <c r="S11" i="2" l="1"/>
  <c r="S10" i="2"/>
  <c r="S7" i="2"/>
  <c r="S6" i="2"/>
  <c r="O11" i="2"/>
  <c r="O10" i="2"/>
  <c r="K9" i="2"/>
  <c r="G9" i="2"/>
  <c r="M9" i="2"/>
  <c r="I9" i="2" l="1"/>
  <c r="O9" i="2"/>
  <c r="S9" i="2"/>
  <c r="F15" i="8" l="1"/>
  <c r="M7" i="17" l="1"/>
  <c r="N7" i="8" l="1"/>
  <c r="L7" i="8" l="1"/>
  <c r="F7" i="8"/>
  <c r="M22" i="17" l="1"/>
  <c r="O22" i="17" s="1"/>
  <c r="G22" i="17"/>
  <c r="I22" i="17" s="1"/>
  <c r="M21" i="17"/>
  <c r="O21" i="17" s="1"/>
  <c r="G21" i="17"/>
  <c r="I21" i="17" s="1"/>
  <c r="K20" i="17"/>
  <c r="E20" i="17"/>
  <c r="M19" i="17"/>
  <c r="O19" i="17" s="1"/>
  <c r="G19" i="17"/>
  <c r="G17" i="17" s="1"/>
  <c r="M18" i="17"/>
  <c r="O18" i="17" s="1"/>
  <c r="K17" i="17"/>
  <c r="O12" i="17"/>
  <c r="I12" i="17"/>
  <c r="O11" i="17"/>
  <c r="I11" i="17"/>
  <c r="M10" i="17"/>
  <c r="M6" i="17" s="1"/>
  <c r="K10" i="17"/>
  <c r="G10" i="17"/>
  <c r="O9" i="17"/>
  <c r="I9" i="17"/>
  <c r="O8" i="17"/>
  <c r="I8" i="17"/>
  <c r="K7" i="17"/>
  <c r="G7" i="17"/>
  <c r="K6" i="17" l="1"/>
  <c r="O6" i="17" s="1"/>
  <c r="I19" i="17"/>
  <c r="I17" i="17"/>
  <c r="G6" i="17"/>
  <c r="K16" i="17"/>
  <c r="E16" i="17"/>
  <c r="O7" i="17"/>
  <c r="O10" i="17"/>
  <c r="I10" i="17"/>
  <c r="I18" i="17"/>
  <c r="M17" i="17"/>
  <c r="O17" i="17" s="1"/>
  <c r="M20" i="17"/>
  <c r="O20" i="17" s="1"/>
  <c r="G20" i="17"/>
  <c r="I20" i="17" s="1"/>
  <c r="I7" i="17"/>
  <c r="G16" i="17" l="1"/>
  <c r="I16" i="17" s="1"/>
  <c r="I6" i="17"/>
  <c r="M16" i="17"/>
  <c r="O16" i="17" s="1"/>
  <c r="M18" i="2" l="1"/>
  <c r="I3" i="1" l="1"/>
  <c r="I4" i="1"/>
  <c r="I5" i="1"/>
  <c r="I6" i="1"/>
  <c r="L8" i="16" l="1"/>
  <c r="Q5" i="3" l="1"/>
  <c r="Q4" i="3" l="1"/>
  <c r="J4" i="16"/>
  <c r="D4" i="16"/>
  <c r="K18" i="2" l="1"/>
  <c r="E18" i="2"/>
  <c r="K14" i="2"/>
  <c r="S14" i="2" l="1"/>
  <c r="K5" i="2"/>
  <c r="F25" i="16" l="1"/>
  <c r="F26" i="16"/>
  <c r="F27" i="16"/>
  <c r="F28" i="16"/>
  <c r="F29" i="16"/>
  <c r="F30" i="16"/>
  <c r="F31" i="16"/>
  <c r="F32" i="16"/>
  <c r="F33" i="16"/>
  <c r="F34" i="16"/>
  <c r="F35" i="16"/>
  <c r="F37" i="16"/>
  <c r="F38" i="16"/>
  <c r="F39" i="16"/>
  <c r="F40" i="16"/>
  <c r="F41" i="16"/>
  <c r="F42" i="16"/>
  <c r="F43" i="16"/>
  <c r="L5" i="2" l="1"/>
  <c r="M5" i="2"/>
  <c r="L9" i="2"/>
  <c r="G5" i="2"/>
  <c r="S5" i="2" l="1"/>
  <c r="Q7" i="2"/>
  <c r="Q6" i="2"/>
  <c r="G16" i="8" l="1"/>
  <c r="L44" i="16" l="1"/>
  <c r="N44" i="16" s="1"/>
  <c r="F44" i="16"/>
  <c r="H44" i="16" s="1"/>
  <c r="L43" i="16"/>
  <c r="N43" i="16" s="1"/>
  <c r="H43" i="16"/>
  <c r="L42" i="16"/>
  <c r="N42" i="16" s="1"/>
  <c r="H42" i="16"/>
  <c r="L41" i="16"/>
  <c r="N41" i="16" s="1"/>
  <c r="H41" i="16"/>
  <c r="L40" i="16"/>
  <c r="N40" i="16" s="1"/>
  <c r="H40" i="16"/>
  <c r="L39" i="16"/>
  <c r="N39" i="16" s="1"/>
  <c r="H39" i="16"/>
  <c r="L38" i="16"/>
  <c r="N38" i="16" s="1"/>
  <c r="H38" i="16"/>
  <c r="L37" i="16"/>
  <c r="N37" i="16" s="1"/>
  <c r="H37" i="16"/>
  <c r="N36" i="16"/>
  <c r="H36" i="16"/>
  <c r="L35" i="16"/>
  <c r="N35" i="16" s="1"/>
  <c r="H35" i="16"/>
  <c r="L34" i="16"/>
  <c r="N34" i="16" s="1"/>
  <c r="H34" i="16"/>
  <c r="L33" i="16"/>
  <c r="N33" i="16" s="1"/>
  <c r="H33" i="16"/>
  <c r="L32" i="16"/>
  <c r="N32" i="16" s="1"/>
  <c r="H32" i="16"/>
  <c r="L31" i="16"/>
  <c r="N31" i="16" s="1"/>
  <c r="H31" i="16"/>
  <c r="L30" i="16"/>
  <c r="N30" i="16" s="1"/>
  <c r="H30" i="16"/>
  <c r="L29" i="16"/>
  <c r="N29" i="16" s="1"/>
  <c r="H29" i="16"/>
  <c r="L28" i="16"/>
  <c r="N28" i="16" s="1"/>
  <c r="H28" i="16"/>
  <c r="L27" i="16"/>
  <c r="N27" i="16" s="1"/>
  <c r="H27" i="16"/>
  <c r="L26" i="16"/>
  <c r="N26" i="16" s="1"/>
  <c r="H26" i="16"/>
  <c r="L25" i="16"/>
  <c r="N25" i="16" s="1"/>
  <c r="H25" i="16"/>
  <c r="L24" i="16"/>
  <c r="N24" i="16" s="1"/>
  <c r="H24" i="16"/>
  <c r="L23" i="16"/>
  <c r="N23" i="16" s="1"/>
  <c r="H23" i="16"/>
  <c r="L22" i="16"/>
  <c r="N22" i="16" s="1"/>
  <c r="H22" i="16"/>
  <c r="L21" i="16"/>
  <c r="N21" i="16" s="1"/>
  <c r="H21" i="16"/>
  <c r="L20" i="16"/>
  <c r="N20" i="16" s="1"/>
  <c r="H20" i="16"/>
  <c r="L19" i="16"/>
  <c r="N19" i="16" s="1"/>
  <c r="H19" i="16"/>
  <c r="L18" i="16"/>
  <c r="N18" i="16" s="1"/>
  <c r="H18" i="16"/>
  <c r="L17" i="16"/>
  <c r="N17" i="16" s="1"/>
  <c r="H17" i="16"/>
  <c r="L16" i="16"/>
  <c r="N16" i="16" s="1"/>
  <c r="H16" i="16"/>
  <c r="L15" i="16"/>
  <c r="N15" i="16" s="1"/>
  <c r="H15" i="16"/>
  <c r="L14" i="16"/>
  <c r="N14" i="16" s="1"/>
  <c r="H14" i="16"/>
  <c r="L13" i="16"/>
  <c r="N13" i="16" s="1"/>
  <c r="H13" i="16"/>
  <c r="L12" i="16"/>
  <c r="N12" i="16" s="1"/>
  <c r="H12" i="16"/>
  <c r="L11" i="16"/>
  <c r="N11" i="16" s="1"/>
  <c r="H11" i="16"/>
  <c r="L10" i="16"/>
  <c r="N10" i="16" s="1"/>
  <c r="H10" i="16"/>
  <c r="L9" i="16"/>
  <c r="N9" i="16" s="1"/>
  <c r="H9" i="16"/>
  <c r="N8" i="16"/>
  <c r="H8" i="16"/>
  <c r="L7" i="16"/>
  <c r="W5" i="16"/>
  <c r="V5" i="16"/>
  <c r="S5" i="16"/>
  <c r="R5" i="16"/>
  <c r="N5" i="16"/>
  <c r="H5" i="16"/>
  <c r="S20" i="2"/>
  <c r="O20" i="2"/>
  <c r="I20" i="2"/>
  <c r="S19" i="2"/>
  <c r="O19" i="2"/>
  <c r="S16" i="2"/>
  <c r="O16" i="2"/>
  <c r="I16" i="2"/>
  <c r="S15" i="2"/>
  <c r="O15" i="2"/>
  <c r="I15" i="2"/>
  <c r="L6" i="16" l="1"/>
  <c r="N6" i="16" s="1"/>
  <c r="N7" i="16"/>
  <c r="F6" i="16"/>
  <c r="H7" i="16"/>
  <c r="I14" i="2"/>
  <c r="O14" i="2"/>
  <c r="Q15" i="2"/>
  <c r="Q16" i="2"/>
  <c r="Q14" i="2" l="1"/>
  <c r="F4" i="16"/>
  <c r="H4" i="16" s="1"/>
  <c r="L4" i="16"/>
  <c r="N4" i="16" s="1"/>
  <c r="H6" i="16"/>
  <c r="V5" i="5" l="1"/>
  <c r="J36" i="5" s="1"/>
  <c r="D44" i="5"/>
  <c r="D6" i="5" s="1"/>
  <c r="D4" i="5" s="1"/>
  <c r="AB5" i="5"/>
  <c r="J44" i="5" s="1"/>
  <c r="J6" i="5" l="1"/>
  <c r="J4" i="5" s="1"/>
  <c r="L6" i="5"/>
  <c r="L4" i="5" s="1"/>
  <c r="F6" i="5"/>
  <c r="F4" i="5" s="1"/>
  <c r="H4" i="5" s="1"/>
  <c r="P5" i="5" l="1"/>
  <c r="P6" i="5" l="1"/>
  <c r="P4" i="5" s="1"/>
  <c r="I18" i="2" l="1"/>
  <c r="H44" i="5" l="1"/>
  <c r="N44" i="5"/>
  <c r="H8" i="5"/>
  <c r="H7" i="5"/>
  <c r="H5" i="5"/>
  <c r="N37" i="5"/>
  <c r="N38" i="5"/>
  <c r="N39" i="5"/>
  <c r="N40" i="5"/>
  <c r="N41" i="5"/>
  <c r="N42" i="5"/>
  <c r="N43" i="5"/>
  <c r="N35" i="5"/>
  <c r="N34" i="5"/>
  <c r="N33" i="5"/>
  <c r="N32" i="5"/>
  <c r="N31" i="5"/>
  <c r="N30" i="5"/>
  <c r="N29" i="5"/>
  <c r="H26" i="5"/>
  <c r="H27" i="5"/>
  <c r="H28" i="5"/>
  <c r="H29" i="5"/>
  <c r="H30" i="5"/>
  <c r="H31" i="5"/>
  <c r="H32" i="5"/>
  <c r="H33" i="5"/>
  <c r="H34" i="5"/>
  <c r="H35" i="5"/>
  <c r="H37" i="5"/>
  <c r="H38" i="5"/>
  <c r="H39" i="5"/>
  <c r="H40" i="5"/>
  <c r="H41" i="5"/>
  <c r="H42" i="5"/>
  <c r="H43" i="5"/>
  <c r="O7" i="2"/>
  <c r="N11" i="5"/>
  <c r="H11" i="5"/>
  <c r="N16" i="5"/>
  <c r="N15" i="5"/>
  <c r="N24" i="5"/>
  <c r="H24" i="5"/>
  <c r="H16" i="5"/>
  <c r="H15" i="5"/>
  <c r="H9" i="5"/>
  <c r="H10" i="5"/>
  <c r="H12" i="5"/>
  <c r="H13" i="5"/>
  <c r="H14" i="5"/>
  <c r="H17" i="5"/>
  <c r="H18" i="5"/>
  <c r="H19" i="5"/>
  <c r="H20" i="5"/>
  <c r="H21" i="5"/>
  <c r="H22" i="5"/>
  <c r="H23" i="5"/>
  <c r="H25" i="5"/>
  <c r="N28" i="5"/>
  <c r="N27" i="5"/>
  <c r="N26" i="5"/>
  <c r="N25" i="5"/>
  <c r="N23" i="5"/>
  <c r="N22" i="5"/>
  <c r="N21" i="5"/>
  <c r="N20" i="5"/>
  <c r="N19" i="5"/>
  <c r="N18" i="5"/>
  <c r="N17" i="5"/>
  <c r="N14" i="5"/>
  <c r="N13" i="5"/>
  <c r="N12" i="5"/>
  <c r="N10" i="5"/>
  <c r="N9" i="5"/>
  <c r="N8" i="5"/>
  <c r="N7" i="5"/>
  <c r="N5" i="5"/>
  <c r="O6" i="2"/>
  <c r="I11" i="2"/>
  <c r="I10" i="2"/>
  <c r="Q10" i="2" l="1"/>
  <c r="Q11" i="2"/>
  <c r="S18" i="2"/>
  <c r="O18" i="2"/>
  <c r="I5" i="2"/>
  <c r="O5" i="2"/>
  <c r="H36" i="5"/>
  <c r="N36" i="5"/>
  <c r="Q9" i="2" l="1"/>
  <c r="Q5" i="2"/>
  <c r="H6" i="5"/>
  <c r="P35" i="5"/>
  <c r="N6" i="5"/>
  <c r="N4" i="5" l="1"/>
  <c r="P43" i="5"/>
  <c r="P37" i="5"/>
  <c r="P32" i="5"/>
  <c r="P27" i="5"/>
  <c r="P22" i="5"/>
  <c r="P18" i="5"/>
  <c r="P13" i="5"/>
  <c r="P9" i="5"/>
  <c r="P40" i="5"/>
  <c r="P28" i="5"/>
  <c r="P41" i="5"/>
  <c r="P31" i="5"/>
  <c r="P26" i="5"/>
  <c r="P21" i="5"/>
  <c r="P17" i="5"/>
  <c r="P12" i="5"/>
  <c r="P8" i="5"/>
  <c r="P42" i="5"/>
  <c r="P25" i="5"/>
  <c r="P39" i="5"/>
  <c r="P34" i="5"/>
  <c r="P30" i="5"/>
  <c r="P24" i="5"/>
  <c r="P20" i="5"/>
  <c r="P16" i="5"/>
  <c r="P11" i="5"/>
  <c r="P7" i="5"/>
  <c r="P14" i="5"/>
  <c r="P38" i="5"/>
  <c r="P33" i="5"/>
  <c r="P29" i="5"/>
  <c r="P23" i="5"/>
  <c r="P19" i="5"/>
  <c r="P15" i="5"/>
  <c r="P10" i="5"/>
  <c r="P44" i="5"/>
  <c r="P36" i="5"/>
</calcChain>
</file>

<file path=xl/sharedStrings.xml><?xml version="1.0" encoding="utf-8"?>
<sst xmlns="http://schemas.openxmlformats.org/spreadsheetml/2006/main" count="578" uniqueCount="238">
  <si>
    <t>D o l a s c i</t>
  </si>
  <si>
    <t>N o ć e nj a</t>
  </si>
  <si>
    <t>DOLASCI I NOĆENJA TURISTA</t>
  </si>
  <si>
    <t>UKUPNO</t>
  </si>
  <si>
    <t>struktura noćenja, %</t>
  </si>
  <si>
    <t>Lančani indeksi</t>
  </si>
  <si>
    <t>Noćenja</t>
  </si>
  <si>
    <t>Broj objekata</t>
  </si>
  <si>
    <t>Broj jedinica za smještaj</t>
  </si>
  <si>
    <t>broj apartmana</t>
  </si>
  <si>
    <t>2)</t>
  </si>
  <si>
    <t>1)</t>
  </si>
  <si>
    <t>-</t>
  </si>
  <si>
    <t>Domaći turisti</t>
  </si>
  <si>
    <t>Inozemni turisti</t>
  </si>
  <si>
    <t>Od toga:</t>
  </si>
  <si>
    <t xml:space="preserve"> </t>
  </si>
  <si>
    <t>3)</t>
  </si>
  <si>
    <t>ukupno</t>
  </si>
  <si>
    <t>inozemni</t>
  </si>
  <si>
    <t>Domaći</t>
  </si>
  <si>
    <t>Inozemni</t>
  </si>
  <si>
    <t>Austrija</t>
  </si>
  <si>
    <t>Belgija</t>
  </si>
  <si>
    <t>Bosna i Hercegovina</t>
  </si>
  <si>
    <t>Bugarska</t>
  </si>
  <si>
    <t>Češka</t>
  </si>
  <si>
    <t>Danska</t>
  </si>
  <si>
    <t>Francuska</t>
  </si>
  <si>
    <t>Italija</t>
  </si>
  <si>
    <t>Mađarska</t>
  </si>
  <si>
    <t>Makedonija</t>
  </si>
  <si>
    <t>Nizozemska</t>
  </si>
  <si>
    <t>Norveška</t>
  </si>
  <si>
    <t>Njemačka</t>
  </si>
  <si>
    <t>Poljska</t>
  </si>
  <si>
    <t>Rumunjska</t>
  </si>
  <si>
    <t>Rusija</t>
  </si>
  <si>
    <t>Slovačka</t>
  </si>
  <si>
    <t>Slovenija</t>
  </si>
  <si>
    <t>Španjolska</t>
  </si>
  <si>
    <t>Švedska</t>
  </si>
  <si>
    <t>Švicarska</t>
  </si>
  <si>
    <t>Turska</t>
  </si>
  <si>
    <t>Ostale europske zemlje</t>
  </si>
  <si>
    <t>Australija</t>
  </si>
  <si>
    <t>Japan</t>
  </si>
  <si>
    <t>Kanada</t>
  </si>
  <si>
    <t>SAD</t>
  </si>
  <si>
    <t>Ostale izvaneuropske zemlje</t>
  </si>
  <si>
    <t>Crna Gora</t>
  </si>
  <si>
    <t>Srbija</t>
  </si>
  <si>
    <t>Ujedinjena Kraljevina</t>
  </si>
  <si>
    <t>podaci za graf</t>
  </si>
  <si>
    <t xml:space="preserve">Broj kućanstava </t>
  </si>
  <si>
    <t>Grčka</t>
  </si>
  <si>
    <t>Irska</t>
  </si>
  <si>
    <t>Portugal</t>
  </si>
  <si>
    <t>Izrael</t>
  </si>
  <si>
    <t>Kina</t>
  </si>
  <si>
    <t>Koreja, Republika</t>
  </si>
  <si>
    <t>Ukrajina</t>
  </si>
  <si>
    <t>dolasci</t>
  </si>
  <si>
    <t>noćenja</t>
  </si>
  <si>
    <t>Bjelorusija</t>
  </si>
  <si>
    <t>Cipar</t>
  </si>
  <si>
    <t>Estonija</t>
  </si>
  <si>
    <t>Finska</t>
  </si>
  <si>
    <t>Island</t>
  </si>
  <si>
    <t>Letonija</t>
  </si>
  <si>
    <t xml:space="preserve">Litva </t>
  </si>
  <si>
    <t>Luksemburg</t>
  </si>
  <si>
    <t>Malta</t>
  </si>
  <si>
    <t>Os.zemlje sj.Amerike</t>
  </si>
  <si>
    <t>Brazil</t>
  </si>
  <si>
    <t>Ost.zem.južne i srednje Amerike</t>
  </si>
  <si>
    <t>Ostale Azijske zemlje</t>
  </si>
  <si>
    <t>Novi zeland</t>
  </si>
  <si>
    <t>Ostale zemlje oceanije</t>
  </si>
  <si>
    <t>Ø broj noćenja po dolasku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</si>
  <si>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</si>
  <si>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</si>
  <si>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</si>
  <si>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</si>
  <si>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</si>
  <si>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</si>
  <si>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</si>
  <si>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</si>
  <si>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</si>
  <si>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</si>
  <si>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</si>
  <si>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</si>
  <si>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-promjeniti broj dana u mjesecu u formuli</t>
  </si>
  <si>
    <t>Albanija</t>
  </si>
  <si>
    <t>Maroko</t>
  </si>
  <si>
    <t>Tunis</t>
  </si>
  <si>
    <t>Argentina</t>
  </si>
  <si>
    <t>Čile</t>
  </si>
  <si>
    <t>Meksiko</t>
  </si>
  <si>
    <t>Indija</t>
  </si>
  <si>
    <t>Indonezija</t>
  </si>
  <si>
    <t>Jordan</t>
  </si>
  <si>
    <t>Kazahstan</t>
  </si>
  <si>
    <t>UAE</t>
  </si>
  <si>
    <t>Kuvajt</t>
  </si>
  <si>
    <t>Oman</t>
  </si>
  <si>
    <t>Katar</t>
  </si>
  <si>
    <t>Ost.europ.zem.</t>
  </si>
  <si>
    <t>Juž.afr.rep.</t>
  </si>
  <si>
    <t>Ost.afričke zemlje</t>
  </si>
  <si>
    <t>broj 
soba</t>
  </si>
  <si>
    <t>2012.</t>
  </si>
  <si>
    <t>2013.</t>
  </si>
  <si>
    <r>
      <t>Broj postelja</t>
    </r>
    <r>
      <rPr>
        <vertAlign val="superscript"/>
        <sz val="9"/>
        <rFont val="Calibri"/>
        <family val="2"/>
        <charset val="238"/>
        <scheme val="minor"/>
      </rPr>
      <t>3)</t>
    </r>
  </si>
  <si>
    <t>Kosovo</t>
  </si>
  <si>
    <t>Lihtenštajn</t>
  </si>
  <si>
    <t>Hong Kong, Kina</t>
  </si>
  <si>
    <t>Tajland</t>
  </si>
  <si>
    <t>Tajvan, Kina</t>
  </si>
  <si>
    <t>Makao, Kina</t>
  </si>
  <si>
    <t>2014.</t>
  </si>
  <si>
    <r>
      <rPr>
        <b/>
        <sz val="10"/>
        <color rgb="FFFF0000"/>
        <rFont val="Calibri"/>
        <family val="2"/>
        <charset val="238"/>
      </rPr>
      <t>←</t>
    </r>
    <r>
      <rPr>
        <b/>
        <sz val="10"/>
        <color rgb="FFFF0000"/>
        <rFont val="Times New Roman"/>
        <family val="1"/>
        <charset val="238"/>
      </rPr>
      <t>ukucat dolaske za tekući mjesec iz tab 1.</t>
    </r>
  </si>
  <si>
    <t>%</t>
  </si>
  <si>
    <t>2015.</t>
  </si>
  <si>
    <t xml:space="preserve">3) </t>
  </si>
  <si>
    <t xml:space="preserve">1) </t>
  </si>
  <si>
    <t xml:space="preserve">   Sobe za iznajmljivanje, </t>
  </si>
  <si>
    <t xml:space="preserve">    Hosteli</t>
  </si>
  <si>
    <t>BIH</t>
  </si>
  <si>
    <t>Iz tablice prošli mjesec</t>
  </si>
  <si>
    <r>
      <t xml:space="preserve">  Hoteli</t>
    </r>
    <r>
      <rPr>
        <vertAlign val="superscript"/>
        <sz val="10"/>
        <color rgb="FFFF0000"/>
        <rFont val="Calibri"/>
        <family val="2"/>
        <charset val="238"/>
        <scheme val="minor"/>
      </rPr>
      <t>1)</t>
    </r>
  </si>
  <si>
    <r>
      <t xml:space="preserve">  Ostali smještaj</t>
    </r>
    <r>
      <rPr>
        <vertAlign val="superscript"/>
        <sz val="10"/>
        <color rgb="FFFF0000"/>
        <rFont val="Calibri"/>
        <family val="2"/>
        <charset val="238"/>
        <scheme val="minor"/>
      </rPr>
      <t>3)</t>
    </r>
  </si>
  <si>
    <t>U hotelima</t>
  </si>
  <si>
    <t xml:space="preserve">   Hoteli</t>
  </si>
  <si>
    <t xml:space="preserve"> Domaći turisti</t>
  </si>
  <si>
    <t xml:space="preserve"> Inozemni turisti</t>
  </si>
  <si>
    <t xml:space="preserve"> Od toga:</t>
  </si>
  <si>
    <t xml:space="preserve"> U hotelima</t>
  </si>
  <si>
    <t xml:space="preserve">    - domaći turisti</t>
  </si>
  <si>
    <t xml:space="preserve">    - inozemni turisti</t>
  </si>
  <si>
    <r>
      <t xml:space="preserve">Hoteli i slični smještaj </t>
    </r>
    <r>
      <rPr>
        <vertAlign val="superscript"/>
        <sz val="10"/>
        <color rgb="FFFF0000"/>
        <rFont val="Calibri"/>
        <family val="2"/>
        <charset val="238"/>
        <scheme val="minor"/>
      </rPr>
      <t>1)</t>
    </r>
  </si>
  <si>
    <t>&lt; Upisati gore &gt;</t>
  </si>
  <si>
    <t>&lt;&lt; Upisati gore &gt;&gt;</t>
  </si>
  <si>
    <t>UPISATI GORE &gt;&gt;&gt;&gt;&gt;&gt;</t>
  </si>
  <si>
    <t>2016.</t>
  </si>
  <si>
    <t>Hoteli</t>
  </si>
  <si>
    <t>Hosteli</t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</si>
  <si>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5)</t>
    </r>
  </si>
  <si>
    <r>
      <t>Sobe za iznajmljivanje, apartmani, studio-apartmani, kuće za odmor</t>
    </r>
    <r>
      <rPr>
        <vertAlign val="superscript"/>
        <sz val="10"/>
        <rFont val="Calibri"/>
        <family val="2"/>
        <charset val="238"/>
        <scheme val="minor"/>
      </rPr>
      <t>2)</t>
    </r>
  </si>
  <si>
    <t>NAČIN DOLASKA TURISTA - prema vrsti objekata</t>
  </si>
  <si>
    <t>Individualno</t>
  </si>
  <si>
    <t>Organizirano</t>
  </si>
  <si>
    <t>← ukucati samo mjesec; na kumulativu je formula i sam zbraja</t>
  </si>
  <si>
    <t>← ukucati samo za mjesec; na kumulativu  je formula i sam zbraja</t>
  </si>
  <si>
    <t>1. DOLASCI I NOĆENJA TURISTA</t>
  </si>
  <si>
    <t>2017.</t>
  </si>
  <si>
    <t>Malezija</t>
  </si>
  <si>
    <t>Singapur</t>
  </si>
  <si>
    <t>Iskorištenost postelja, 
%</t>
  </si>
  <si>
    <t>z</t>
  </si>
  <si>
    <t>2. DOLASCI I NOĆENJA TURISTA</t>
  </si>
  <si>
    <t>Posljednjeg dana u mjesecu.</t>
  </si>
  <si>
    <t>Sezonska pojava.</t>
  </si>
  <si>
    <t>Stalne i pomoćne postelje.</t>
  </si>
  <si>
    <t>Hoteli, aparthoteli, integralni hoteli, hoteli baštine i hoteli posebnog standarda.</t>
  </si>
  <si>
    <t>Sobe za iznajmljivanje, apartmani, studio-apartmani, kuće za odmor u kućanstvima i seljačkim kućanstvima.</t>
  </si>
  <si>
    <t>Dobne skupine</t>
  </si>
  <si>
    <t>muškarci</t>
  </si>
  <si>
    <t>žene</t>
  </si>
  <si>
    <t>domaći turisti</t>
  </si>
  <si>
    <t xml:space="preserve">UKUPNO </t>
  </si>
  <si>
    <t>do 14 godina</t>
  </si>
  <si>
    <t>15-24</t>
  </si>
  <si>
    <t>25-34</t>
  </si>
  <si>
    <t>35-44</t>
  </si>
  <si>
    <t xml:space="preserve">45-54 </t>
  </si>
  <si>
    <t>55-64</t>
  </si>
  <si>
    <t>od 65 i više</t>
  </si>
  <si>
    <t>NOĆENJE</t>
  </si>
  <si>
    <t>domaći</t>
  </si>
  <si>
    <t>Ukupno</t>
  </si>
  <si>
    <t>UKUPNO - siječanj</t>
  </si>
  <si>
    <r>
      <t>2016.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</si>
  <si>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1)</t>
    </r>
    <r>
      <rPr>
        <sz val="8"/>
        <rFont val="Calibri"/>
        <family val="2"/>
        <charset val="238"/>
        <scheme val="minor"/>
      </rPr>
      <t xml:space="preserve"> Vidjeti Metodološka objašnjenja.</t>
    </r>
  </si>
  <si>
    <t>Gostionice s pružanjem usluga smještaja, kampovi i prostori za kampiranje.</t>
  </si>
  <si>
    <t>inozemni turisti</t>
  </si>
  <si>
    <r>
      <t xml:space="preserve">2) </t>
    </r>
    <r>
      <rPr>
        <sz val="8"/>
        <rFont val="Calibri"/>
        <family val="2"/>
        <charset val="238"/>
        <scheme val="minor"/>
      </rPr>
      <t>Indeks se računa u odnosu na isto razdoblje prošle godine.</t>
    </r>
  </si>
  <si>
    <t>4. DOLASCI I NOĆENJA TURISTA PREMA VRSTI SMJEŠTAJNIH OBJEKATA</t>
  </si>
  <si>
    <t>5. DOLASCI I NOĆENJA TURISTA PREMA ZEMLJI PREBIVALIŠTA</t>
  </si>
  <si>
    <t>5.a DOLASCI I NOĆENJA TURISTA PREMA ZEMLJI PREBIVALIŠTA</t>
  </si>
  <si>
    <t>6. DOLASCI I NOĆENJA TURISTA PREMA NAČINU DOLASKA TURISTA</t>
  </si>
  <si>
    <r>
      <t>Indeksi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</si>
  <si>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1)</t>
    </r>
  </si>
  <si>
    <r>
      <t>Ostali smještaj</t>
    </r>
    <r>
      <rPr>
        <vertAlign val="superscript"/>
        <sz val="10"/>
        <rFont val="Calibri"/>
        <family val="2"/>
        <charset val="238"/>
        <scheme val="minor"/>
      </rPr>
      <t>3)</t>
    </r>
  </si>
  <si>
    <t>Siječanj</t>
  </si>
  <si>
    <t>Veljača</t>
  </si>
  <si>
    <r>
      <rPr>
        <vertAlign val="superscript"/>
        <sz val="8"/>
        <rFont val="Calibri"/>
        <family val="2"/>
        <charset val="238"/>
        <scheme val="minor"/>
      </rPr>
      <t>1)</t>
    </r>
    <r>
      <rPr>
        <sz val="8"/>
        <rFont val="Calibri"/>
        <family val="2"/>
        <charset val="238"/>
        <scheme val="minor"/>
      </rPr>
      <t xml:space="preserve"> Indeksi se računaju u odnosu na isto razdoblje prošle godine.</t>
    </r>
  </si>
  <si>
    <r>
      <t>Hoteli i slični smještaj</t>
    </r>
    <r>
      <rPr>
        <vertAlign val="superscript"/>
        <sz val="10"/>
        <rFont val="Calibri"/>
        <family val="2"/>
        <charset val="238"/>
        <scheme val="minor"/>
      </rPr>
      <t>4)</t>
    </r>
  </si>
  <si>
    <r>
      <t>Ostali smještaj</t>
    </r>
    <r>
      <rPr>
        <vertAlign val="superscript"/>
        <sz val="10"/>
        <rFont val="Calibri"/>
        <family val="2"/>
        <charset val="238"/>
        <scheme val="minor"/>
      </rPr>
      <t>6)</t>
    </r>
  </si>
  <si>
    <r>
      <t>broj mjesta za kampiranje</t>
    </r>
    <r>
      <rPr>
        <vertAlign val="superscript"/>
        <sz val="9"/>
        <rFont val="Calibri"/>
        <family val="2"/>
        <charset val="238"/>
        <scheme val="minor"/>
      </rPr>
      <t>2)</t>
    </r>
  </si>
  <si>
    <r>
      <t xml:space="preserve">1) </t>
    </r>
    <r>
      <rPr>
        <sz val="8"/>
        <rFont val="Calibri"/>
        <family val="2"/>
        <charset val="238"/>
        <scheme val="minor"/>
      </rPr>
      <t>Indeksi se računaju u odnosu na isto razdoblje prošle godine.</t>
    </r>
  </si>
  <si>
    <t>7. DOLASCI I NOĆENJA TURISTA PREMA DOBNIM SKUPINAMA U OŽUJKU 2017.</t>
  </si>
  <si>
    <t>III. 2016.</t>
  </si>
  <si>
    <t>III. 2017.</t>
  </si>
  <si>
    <r>
      <t xml:space="preserve">Indeksi
</t>
    </r>
    <r>
      <rPr>
        <u/>
        <sz val="10"/>
        <rFont val="Calibri"/>
        <family val="2"/>
        <charset val="238"/>
        <scheme val="minor"/>
      </rPr>
      <t>III. 2017.</t>
    </r>
    <r>
      <rPr>
        <sz val="10"/>
        <rFont val="Calibri"/>
        <family val="2"/>
        <charset val="238"/>
        <scheme val="minor"/>
      </rPr>
      <t xml:space="preserve">
III. 2016.</t>
    </r>
  </si>
  <si>
    <t>Struktura 
noćenja 
III. 2017. 
u %</t>
  </si>
  <si>
    <t>I. - III. 2016.</t>
  </si>
  <si>
    <t>I. - III. 2017.</t>
  </si>
  <si>
    <r>
      <t xml:space="preserve">Indeksi
</t>
    </r>
    <r>
      <rPr>
        <u/>
        <sz val="10"/>
        <rFont val="Calibri"/>
        <family val="2"/>
        <charset val="238"/>
        <scheme val="minor"/>
      </rPr>
      <t>I. - III. 2017.</t>
    </r>
    <r>
      <rPr>
        <sz val="10"/>
        <rFont val="Calibri"/>
        <family val="2"/>
        <charset val="238"/>
        <scheme val="minor"/>
      </rPr>
      <t xml:space="preserve">
I. - III. 2016.</t>
    </r>
  </si>
  <si>
    <t>DOLASCI</t>
  </si>
  <si>
    <t>NOĆENJA</t>
  </si>
  <si>
    <t>I.-II.2016.</t>
  </si>
  <si>
    <t>I.-II.2017.</t>
  </si>
  <si>
    <t>III.2016.</t>
  </si>
  <si>
    <t>III.2017.</t>
  </si>
  <si>
    <t>ožujak</t>
  </si>
  <si>
    <t>siječanj - ožujak</t>
  </si>
  <si>
    <t>I. - III.</t>
  </si>
  <si>
    <t>siječanj veljača</t>
  </si>
  <si>
    <t>← ukucati samo mjesec; na kumulativu siječanj-lipanj je formula i sam zbraja</t>
  </si>
  <si>
    <t>siječanj-veljača 2016.</t>
  </si>
  <si>
    <t>siječanj-veljača 2017.</t>
  </si>
  <si>
    <t>siječanj-veljača</t>
  </si>
  <si>
    <t>Ožujak</t>
  </si>
  <si>
    <t>Noćenja ukupno iz tab 4. za 2017.godinu</t>
  </si>
  <si>
    <t>← kumulativ se prepisuje iz tabele 2a za ukupno (indeks)</t>
  </si>
  <si>
    <t>XII.2016.</t>
  </si>
  <si>
    <t>← indeks za siječanj 2017. se računa na prosinac 2016.</t>
  </si>
  <si>
    <r>
      <t>3. SMJEŠTAJNI KAPACITETI  PREMA VRSTI SMJEŠTAJNIH OBJEKATA U OŽUJKU 2017.</t>
    </r>
    <r>
      <rPr>
        <vertAlign val="superscript"/>
        <sz val="11"/>
        <rFont val="Calibri"/>
        <family val="2"/>
        <charset val="238"/>
        <scheme val="minor"/>
      </rPr>
      <t>1)</t>
    </r>
  </si>
  <si>
    <t>2016. I. - III.</t>
  </si>
  <si>
    <r>
      <t>111,5</t>
    </r>
    <r>
      <rPr>
        <vertAlign val="superscript"/>
        <sz val="10"/>
        <rFont val="Calibri"/>
        <family val="2"/>
        <charset val="238"/>
        <scheme val="minor"/>
      </rPr>
      <t>2)</t>
    </r>
  </si>
  <si>
    <t>indekS</t>
  </si>
  <si>
    <t xml:space="preserve">Indeks </t>
  </si>
  <si>
    <r>
      <t>113,3</t>
    </r>
    <r>
      <rPr>
        <vertAlign val="superscript"/>
        <sz val="10"/>
        <rFont val="Calibri"/>
        <family val="2"/>
        <charset val="238"/>
        <scheme val="minor"/>
      </rPr>
      <t>2)</t>
    </r>
  </si>
  <si>
    <t>STRUKTURA NOĆENJA TURISTA U OŽUJKU</t>
  </si>
  <si>
    <t>4)</t>
  </si>
  <si>
    <t>5)</t>
  </si>
  <si>
    <t>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</si>
</sst>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1" x14ac:knownFonts="1">
    <font>
      <sz val="10"/>
      <name val="Times New Roman"/>
      <charset val="238"/>
    </font>
    <font>
      <sz val="8"/>
      <name val="Times New Roman"/>
      <family val="1"/>
      <charset val="238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color indexed="10"/>
      <name val="Calibri"/>
      <family val="2"/>
      <charset val="238"/>
      <scheme val="minor"/>
    </font>
    <font>
      <vertAlign val="superscript"/>
      <sz val="8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vertAlign val="superscript"/>
      <sz val="9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</font>
    <font>
      <b/>
      <sz val="10"/>
      <color rgb="FFFF0000"/>
      <name val="Times New Roman"/>
      <family val="1"/>
      <charset val="238"/>
    </font>
    <font>
      <sz val="10"/>
      <color rgb="FFC0000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vertAlign val="superscript"/>
      <sz val="10"/>
      <color rgb="FFFF0000"/>
      <name val="Calibri"/>
      <family val="2"/>
      <charset val="238"/>
      <scheme val="minor"/>
    </font>
    <font>
      <vertAlign val="superscript"/>
      <sz val="8"/>
      <color rgb="FFFF0000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0"/>
      <color rgb="FFFFFF99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</fills>
  <borders count="63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3"/>
      </bottom>
      <diagonal/>
    </border>
    <border>
      <left/>
      <right/>
      <top style="medium">
        <color indexed="63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3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3"/>
      </left>
      <right/>
      <top style="medium">
        <color indexed="63"/>
      </top>
      <bottom style="thin">
        <color indexed="64"/>
      </bottom>
      <diagonal/>
    </border>
    <border>
      <left/>
      <right/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thin">
        <color indexed="64"/>
      </top>
      <bottom style="thin">
        <color indexed="64"/>
      </bottom>
      <diagonal/>
    </border>
    <border>
      <left style="thin">
        <color indexed="63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3"/>
      </top>
      <bottom style="thin">
        <color indexed="63"/>
      </bottom>
      <diagonal/>
    </border>
    <border>
      <left/>
      <right/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medium">
        <color indexed="63"/>
      </top>
      <bottom style="thin">
        <color indexed="63"/>
      </bottom>
      <diagonal/>
    </border>
    <border>
      <left/>
      <right style="thin">
        <color indexed="63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3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3"/>
      </left>
      <right/>
      <top style="medium">
        <color indexed="64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3"/>
      </bottom>
      <diagonal/>
    </border>
    <border>
      <left style="thin">
        <color auto="1"/>
      </left>
      <right style="thick">
        <color auto="1"/>
      </right>
      <top/>
      <bottom style="thin">
        <color indexed="64"/>
      </bottom>
      <diagonal/>
    </border>
    <border>
      <left style="thick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3"/>
      </right>
      <top style="medium">
        <color indexed="63"/>
      </top>
      <bottom style="thin">
        <color indexed="63"/>
      </bottom>
      <diagonal/>
    </border>
    <border>
      <left style="thin">
        <color indexed="63"/>
      </left>
      <right/>
      <top style="thin">
        <color indexed="63"/>
      </top>
      <bottom style="thin">
        <color indexed="64"/>
      </bottom>
      <diagonal/>
    </border>
    <border>
      <left/>
      <right/>
      <top style="thin">
        <color indexed="63"/>
      </top>
      <bottom style="thin">
        <color indexed="64"/>
      </bottom>
      <diagonal/>
    </border>
    <border>
      <left/>
      <right style="thin">
        <color indexed="64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thin">
        <color indexed="63"/>
      </top>
      <bottom style="thin">
        <color indexed="64"/>
      </bottom>
      <diagonal/>
    </border>
    <border>
      <left/>
      <right style="thin">
        <color indexed="63"/>
      </right>
      <top style="thin">
        <color indexed="63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3"/>
      </bottom>
      <diagonal/>
    </border>
    <border>
      <left/>
      <right style="thin">
        <color indexed="63"/>
      </right>
      <top style="medium">
        <color indexed="64"/>
      </top>
      <bottom style="thin">
        <color indexed="63"/>
      </bottom>
      <diagonal/>
    </border>
    <border>
      <left/>
      <right style="thin">
        <color indexed="64"/>
      </right>
      <top style="medium">
        <color indexed="64"/>
      </top>
      <bottom style="thin">
        <color indexed="63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3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3"/>
      </left>
      <right/>
      <top/>
      <bottom style="thin">
        <color indexed="63"/>
      </bottom>
      <diagonal/>
    </border>
    <border>
      <left/>
      <right style="thin">
        <color indexed="63"/>
      </right>
      <top/>
      <bottom style="thin">
        <color indexed="63"/>
      </bottom>
      <diagonal/>
    </border>
    <border>
      <left/>
      <right/>
      <top style="thin">
        <color indexed="63"/>
      </top>
      <bottom style="thin">
        <color indexed="63"/>
      </bottom>
      <diagonal/>
    </border>
    <border>
      <left/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1">
    <xf numFmtId="0" fontId="0" fillId="0" borderId="0" xfId="0"/>
    <xf numFmtId="3" fontId="2" fillId="0" borderId="0" xfId="0" applyNumberFormat="1" applyFont="1" applyBorder="1" applyAlignment="1">
      <alignment horizontal="center"/>
    </xf>
    <xf numFmtId="0" fontId="2" fillId="0" borderId="0" xfId="0" applyFont="1" applyBorder="1"/>
    <xf numFmtId="0" fontId="2" fillId="0" borderId="1" xfId="0" applyFont="1" applyBorder="1"/>
    <xf numFmtId="3" fontId="2" fillId="0" borderId="0" xfId="0" applyNumberFormat="1" applyFont="1" applyBorder="1" applyAlignment="1">
      <alignment horizontal="right"/>
    </xf>
    <xf numFmtId="0" fontId="2" fillId="0" borderId="0" xfId="0" applyFont="1"/>
    <xf numFmtId="0" fontId="2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/>
    </xf>
    <xf numFmtId="164" fontId="2" fillId="0" borderId="0" xfId="0" applyNumberFormat="1" applyFont="1"/>
    <xf numFmtId="0" fontId="2" fillId="0" borderId="0" xfId="0" applyFont="1" applyFill="1" applyBorder="1" applyAlignment="1">
      <alignment horizontal="right"/>
    </xf>
    <xf numFmtId="0" fontId="3" fillId="0" borderId="0" xfId="0" applyFont="1"/>
    <xf numFmtId="0" fontId="2" fillId="0" borderId="0" xfId="0" applyFont="1" applyFill="1" applyBorder="1" applyAlignment="1">
      <alignment horizontal="center"/>
    </xf>
    <xf numFmtId="0" fontId="4" fillId="0" borderId="0" xfId="0" quotePrefix="1" applyFont="1"/>
    <xf numFmtId="0" fontId="5" fillId="0" borderId="0" xfId="0" applyFont="1" applyFill="1" applyBorder="1" applyAlignment="1"/>
    <xf numFmtId="3" fontId="2" fillId="0" borderId="0" xfId="0" applyNumberFormat="1" applyFont="1" applyFill="1" applyBorder="1" applyAlignment="1">
      <alignment horizontal="center"/>
    </xf>
    <xf numFmtId="0" fontId="7" fillId="0" borderId="0" xfId="0" applyFont="1" applyFill="1" applyBorder="1" applyAlignment="1"/>
    <xf numFmtId="3" fontId="2" fillId="0" borderId="0" xfId="0" applyNumberFormat="1" applyFont="1"/>
    <xf numFmtId="164" fontId="2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0" fontId="2" fillId="0" borderId="3" xfId="0" applyFont="1" applyBorder="1"/>
    <xf numFmtId="0" fontId="2" fillId="0" borderId="6" xfId="0" applyFont="1" applyBorder="1"/>
    <xf numFmtId="0" fontId="2" fillId="0" borderId="10" xfId="0" applyFont="1" applyBorder="1"/>
    <xf numFmtId="0" fontId="3" fillId="0" borderId="1" xfId="0" applyFont="1" applyBorder="1"/>
    <xf numFmtId="164" fontId="3" fillId="0" borderId="0" xfId="0" applyNumberFormat="1" applyFont="1" applyAlignment="1">
      <alignment horizontal="center"/>
    </xf>
    <xf numFmtId="3" fontId="2" fillId="0" borderId="0" xfId="0" applyNumberFormat="1" applyFont="1" applyBorder="1"/>
    <xf numFmtId="164" fontId="2" fillId="0" borderId="0" xfId="0" applyNumberFormat="1" applyFont="1" applyBorder="1" applyAlignment="1">
      <alignment horizontal="right"/>
    </xf>
    <xf numFmtId="0" fontId="2" fillId="0" borderId="0" xfId="0" applyFont="1" applyAlignment="1"/>
    <xf numFmtId="0" fontId="2" fillId="0" borderId="1" xfId="0" applyFont="1" applyBorder="1" applyAlignment="1"/>
    <xf numFmtId="0" fontId="4" fillId="0" borderId="0" xfId="0" applyFont="1"/>
    <xf numFmtId="0" fontId="3" fillId="0" borderId="12" xfId="0" applyFont="1" applyBorder="1"/>
    <xf numFmtId="3" fontId="3" fillId="0" borderId="0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3" fontId="2" fillId="0" borderId="0" xfId="0" quotePrefix="1" applyNumberFormat="1" applyFont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0" fontId="2" fillId="0" borderId="0" xfId="0" quotePrefix="1" applyFont="1"/>
    <xf numFmtId="0" fontId="5" fillId="0" borderId="0" xfId="0" applyFont="1"/>
    <xf numFmtId="0" fontId="6" fillId="0" borderId="0" xfId="0" applyFont="1" applyFill="1" applyBorder="1"/>
    <xf numFmtId="0" fontId="6" fillId="0" borderId="0" xfId="0" applyFont="1" applyBorder="1"/>
    <xf numFmtId="49" fontId="2" fillId="0" borderId="0" xfId="0" applyNumberFormat="1" applyFont="1" applyBorder="1"/>
    <xf numFmtId="0" fontId="2" fillId="0" borderId="5" xfId="0" applyFont="1" applyBorder="1"/>
    <xf numFmtId="0" fontId="3" fillId="0" borderId="0" xfId="0" applyFont="1" applyBorder="1" applyAlignment="1">
      <alignment horizontal="center" vertical="center"/>
    </xf>
    <xf numFmtId="3" fontId="13" fillId="0" borderId="2" xfId="0" applyNumberFormat="1" applyFont="1" applyFill="1" applyBorder="1" applyAlignment="1" applyProtection="1">
      <alignment horizontal="right"/>
    </xf>
    <xf numFmtId="3" fontId="13" fillId="0" borderId="0" xfId="0" applyNumberFormat="1" applyFont="1" applyFill="1" applyBorder="1" applyAlignment="1" applyProtection="1">
      <alignment horizontal="right"/>
    </xf>
    <xf numFmtId="3" fontId="14" fillId="0" borderId="0" xfId="0" applyNumberFormat="1" applyFont="1" applyFill="1" applyBorder="1" applyAlignment="1" applyProtection="1">
      <alignment horizontal="right"/>
    </xf>
    <xf numFmtId="3" fontId="2" fillId="0" borderId="0" xfId="0" applyNumberFormat="1" applyFont="1" applyAlignment="1"/>
    <xf numFmtId="0" fontId="11" fillId="0" borderId="0" xfId="0" applyFont="1" applyAlignment="1"/>
    <xf numFmtId="0" fontId="11" fillId="0" borderId="0" xfId="0" applyFont="1"/>
    <xf numFmtId="0" fontId="4" fillId="0" borderId="0" xfId="0" applyFont="1" applyAlignment="1"/>
    <xf numFmtId="0" fontId="3" fillId="0" borderId="0" xfId="0" applyFont="1" applyAlignment="1"/>
    <xf numFmtId="3" fontId="3" fillId="0" borderId="0" xfId="0" applyNumberFormat="1" applyFont="1" applyBorder="1" applyAlignment="1"/>
    <xf numFmtId="165" fontId="13" fillId="0" borderId="0" xfId="0" applyNumberFormat="1" applyFont="1" applyFill="1" applyBorder="1" applyAlignment="1" applyProtection="1">
      <alignment horizontal="right"/>
    </xf>
    <xf numFmtId="3" fontId="3" fillId="0" borderId="0" xfId="0" applyNumberFormat="1" applyFont="1" applyBorder="1" applyAlignment="1">
      <alignment vertical="center"/>
    </xf>
    <xf numFmtId="3" fontId="12" fillId="0" borderId="0" xfId="0" applyNumberFormat="1" applyFont="1" applyBorder="1" applyAlignment="1"/>
    <xf numFmtId="3" fontId="2" fillId="0" borderId="0" xfId="0" applyNumberFormat="1" applyFont="1" applyBorder="1" applyAlignment="1"/>
    <xf numFmtId="165" fontId="14" fillId="0" borderId="0" xfId="0" applyNumberFormat="1" applyFont="1" applyFill="1" applyBorder="1" applyAlignment="1" applyProtection="1">
      <alignment horizontal="right"/>
    </xf>
    <xf numFmtId="0" fontId="2" fillId="0" borderId="0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right"/>
    </xf>
    <xf numFmtId="0" fontId="6" fillId="0" borderId="0" xfId="0" applyFont="1" applyAlignment="1">
      <alignment wrapText="1"/>
    </xf>
    <xf numFmtId="0" fontId="2" fillId="0" borderId="8" xfId="0" applyFont="1" applyBorder="1" applyAlignment="1">
      <alignment horizontal="center"/>
    </xf>
    <xf numFmtId="0" fontId="2" fillId="0" borderId="1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0" fontId="15" fillId="0" borderId="0" xfId="0" applyFont="1"/>
    <xf numFmtId="0" fontId="6" fillId="0" borderId="0" xfId="0" applyFont="1" applyFill="1" applyBorder="1" applyAlignment="1"/>
    <xf numFmtId="164" fontId="2" fillId="0" borderId="0" xfId="0" applyNumberFormat="1" applyFont="1" applyFill="1" applyBorder="1" applyAlignment="1"/>
    <xf numFmtId="0" fontId="3" fillId="0" borderId="0" xfId="0" applyFont="1" applyAlignment="1">
      <alignment horizontal="center"/>
    </xf>
    <xf numFmtId="3" fontId="3" fillId="0" borderId="0" xfId="0" applyNumberFormat="1" applyFont="1"/>
    <xf numFmtId="0" fontId="4" fillId="0" borderId="0" xfId="0" quotePrefix="1" applyFont="1" applyAlignment="1">
      <alignment textRotation="91"/>
    </xf>
    <xf numFmtId="0" fontId="11" fillId="0" borderId="0" xfId="0" quotePrefix="1" applyFont="1" applyAlignment="1">
      <alignment horizontal="left" textRotation="91"/>
    </xf>
    <xf numFmtId="3" fontId="14" fillId="0" borderId="0" xfId="0" applyNumberFormat="1" applyFont="1" applyFill="1" applyBorder="1" applyAlignment="1" applyProtection="1">
      <alignment horizontal="center"/>
    </xf>
    <xf numFmtId="0" fontId="17" fillId="0" borderId="0" xfId="0" applyFont="1"/>
    <xf numFmtId="0" fontId="2" fillId="0" borderId="0" xfId="0" applyFont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3" fontId="2" fillId="0" borderId="0" xfId="0" applyNumberFormat="1" applyFont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2" fillId="0" borderId="3" xfId="0" applyFont="1" applyBorder="1" applyAlignment="1">
      <alignment horizontal="left"/>
    </xf>
    <xf numFmtId="0" fontId="2" fillId="0" borderId="6" xfId="0" applyFont="1" applyBorder="1" applyAlignment="1">
      <alignment horizontal="left"/>
    </xf>
    <xf numFmtId="164" fontId="3" fillId="0" borderId="0" xfId="0" applyNumberFormat="1" applyFont="1" applyBorder="1" applyAlignment="1"/>
    <xf numFmtId="164" fontId="2" fillId="0" borderId="0" xfId="0" applyNumberFormat="1" applyFont="1" applyBorder="1" applyAlignment="1"/>
    <xf numFmtId="164" fontId="2" fillId="0" borderId="0" xfId="0" applyNumberFormat="1" applyFont="1" applyFill="1" applyBorder="1" applyAlignment="1">
      <alignment horizontal="center"/>
    </xf>
    <xf numFmtId="3" fontId="2" fillId="0" borderId="2" xfId="0" applyNumberFormat="1" applyFont="1" applyBorder="1"/>
    <xf numFmtId="0" fontId="12" fillId="0" borderId="0" xfId="0" applyFont="1" applyBorder="1"/>
    <xf numFmtId="3" fontId="2" fillId="0" borderId="2" xfId="0" applyNumberFormat="1" applyFont="1" applyBorder="1" applyAlignment="1">
      <alignment horizontal="right"/>
    </xf>
    <xf numFmtId="0" fontId="18" fillId="0" borderId="0" xfId="0" applyFont="1"/>
    <xf numFmtId="0" fontId="19" fillId="0" borderId="0" xfId="0" applyFont="1"/>
    <xf numFmtId="0" fontId="20" fillId="0" borderId="0" xfId="0" applyFont="1" applyAlignment="1"/>
    <xf numFmtId="0" fontId="20" fillId="0" borderId="0" xfId="0" applyFont="1"/>
    <xf numFmtId="0" fontId="21" fillId="0" borderId="0" xfId="0" applyFont="1"/>
    <xf numFmtId="0" fontId="18" fillId="0" borderId="0" xfId="0" applyFont="1" applyAlignment="1"/>
    <xf numFmtId="0" fontId="15" fillId="0" borderId="0" xfId="0" applyFont="1" applyBorder="1"/>
    <xf numFmtId="0" fontId="15" fillId="0" borderId="4" xfId="0" applyFont="1" applyBorder="1"/>
    <xf numFmtId="0" fontId="15" fillId="0" borderId="1" xfId="0" applyFont="1" applyBorder="1"/>
    <xf numFmtId="3" fontId="15" fillId="0" borderId="0" xfId="0" applyNumberFormat="1" applyFont="1" applyBorder="1"/>
    <xf numFmtId="3" fontId="15" fillId="0" borderId="0" xfId="0" applyNumberFormat="1" applyFont="1" applyFill="1" applyBorder="1" applyAlignment="1" applyProtection="1">
      <alignment horizontal="right"/>
    </xf>
    <xf numFmtId="3" fontId="15" fillId="0" borderId="1" xfId="0" applyNumberFormat="1" applyFont="1" applyBorder="1"/>
    <xf numFmtId="3" fontId="15" fillId="0" borderId="0" xfId="0" applyNumberFormat="1" applyFont="1"/>
    <xf numFmtId="0" fontId="21" fillId="0" borderId="0" xfId="0" applyFont="1" applyBorder="1"/>
    <xf numFmtId="0" fontId="24" fillId="0" borderId="0" xfId="0" applyFont="1" applyFill="1" applyBorder="1" applyAlignment="1"/>
    <xf numFmtId="3" fontId="19" fillId="0" borderId="1" xfId="0" applyNumberFormat="1" applyFont="1" applyFill="1" applyBorder="1" applyAlignment="1" applyProtection="1">
      <alignment horizontal="right"/>
    </xf>
    <xf numFmtId="3" fontId="15" fillId="0" borderId="1" xfId="0" applyNumberFormat="1" applyFont="1" applyFill="1" applyBorder="1" applyAlignment="1" applyProtection="1">
      <alignment horizontal="right"/>
    </xf>
    <xf numFmtId="164" fontId="2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 vertical="top"/>
    </xf>
    <xf numFmtId="0" fontId="2" fillId="0" borderId="0" xfId="0" applyFont="1" applyAlignment="1">
      <alignment horizontal="right"/>
    </xf>
    <xf numFmtId="164" fontId="3" fillId="0" borderId="0" xfId="0" applyNumberFormat="1" applyFont="1" applyBorder="1" applyAlignment="1">
      <alignment horizontal="right"/>
    </xf>
    <xf numFmtId="164" fontId="3" fillId="0" borderId="0" xfId="0" applyNumberFormat="1" applyFont="1" applyAlignment="1">
      <alignment horizontal="right"/>
    </xf>
    <xf numFmtId="0" fontId="25" fillId="0" borderId="0" xfId="0" applyFont="1"/>
    <xf numFmtId="0" fontId="25" fillId="0" borderId="3" xfId="0" applyFont="1" applyBorder="1"/>
    <xf numFmtId="0" fontId="25" fillId="0" borderId="9" xfId="0" applyFont="1" applyBorder="1"/>
    <xf numFmtId="0" fontId="25" fillId="0" borderId="0" xfId="0" applyFont="1" applyBorder="1"/>
    <xf numFmtId="0" fontId="25" fillId="0" borderId="1" xfId="0" applyFont="1" applyBorder="1"/>
    <xf numFmtId="0" fontId="26" fillId="0" borderId="0" xfId="0" applyFont="1"/>
    <xf numFmtId="0" fontId="26" fillId="0" borderId="1" xfId="0" applyFont="1" applyBorder="1"/>
    <xf numFmtId="0" fontId="25" fillId="0" borderId="0" xfId="0" applyFont="1" applyAlignment="1"/>
    <xf numFmtId="0" fontId="26" fillId="0" borderId="0" xfId="0" applyFont="1" applyAlignment="1"/>
    <xf numFmtId="0" fontId="2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3" fontId="2" fillId="0" borderId="2" xfId="0" applyNumberFormat="1" applyFont="1" applyFill="1" applyBorder="1" applyAlignment="1">
      <alignment horizontal="right"/>
    </xf>
    <xf numFmtId="3" fontId="4" fillId="0" borderId="0" xfId="0" quotePrefix="1" applyNumberFormat="1" applyFont="1" applyAlignment="1">
      <alignment textRotation="91"/>
    </xf>
    <xf numFmtId="3" fontId="27" fillId="0" borderId="0" xfId="0" applyNumberFormat="1" applyFont="1" applyAlignment="1">
      <alignment horizontal="center"/>
    </xf>
    <xf numFmtId="165" fontId="2" fillId="0" borderId="0" xfId="0" applyNumberFormat="1" applyFont="1"/>
    <xf numFmtId="0" fontId="3" fillId="0" borderId="0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3" fillId="0" borderId="0" xfId="0" applyFont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1" xfId="0" applyFont="1" applyBorder="1" applyAlignment="1">
      <alignment horizontal="right"/>
    </xf>
    <xf numFmtId="0" fontId="2" fillId="0" borderId="2" xfId="0" applyFont="1" applyBorder="1" applyAlignment="1">
      <alignment horizontal="right" vertical="center"/>
    </xf>
    <xf numFmtId="3" fontId="2" fillId="0" borderId="2" xfId="0" applyNumberFormat="1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horizontal="center" vertical="center"/>
    </xf>
    <xf numFmtId="0" fontId="2" fillId="0" borderId="2" xfId="0" applyFont="1" applyFill="1" applyBorder="1" applyAlignment="1">
      <alignment horizontal="right" vertical="center"/>
    </xf>
    <xf numFmtId="3" fontId="2" fillId="0" borderId="0" xfId="0" applyNumberFormat="1" applyFont="1" applyBorder="1" applyAlignment="1">
      <alignment horizontal="right" vertical="center"/>
    </xf>
    <xf numFmtId="0" fontId="6" fillId="0" borderId="0" xfId="0" applyFont="1" applyFill="1" applyBorder="1" applyAlignment="1">
      <alignment horizontal="left" wrapText="1"/>
    </xf>
    <xf numFmtId="3" fontId="14" fillId="0" borderId="2" xfId="0" applyNumberFormat="1" applyFont="1" applyFill="1" applyBorder="1" applyAlignment="1" applyProtection="1">
      <alignment horizontal="right" vertical="center"/>
    </xf>
    <xf numFmtId="3" fontId="14" fillId="0" borderId="0" xfId="0" applyNumberFormat="1" applyFont="1" applyFill="1" applyBorder="1" applyAlignment="1" applyProtection="1">
      <alignment horizontal="right" vertical="center"/>
    </xf>
    <xf numFmtId="0" fontId="5" fillId="0" borderId="0" xfId="0" applyFont="1" applyAlignment="1">
      <alignment horizontal="right"/>
    </xf>
    <xf numFmtId="3" fontId="3" fillId="0" borderId="15" xfId="0" applyNumberFormat="1" applyFont="1" applyBorder="1" applyAlignment="1">
      <alignment horizontal="right"/>
    </xf>
    <xf numFmtId="0" fontId="2" fillId="0" borderId="1" xfId="0" quotePrefix="1" applyFont="1" applyBorder="1" applyAlignment="1">
      <alignment horizontal="right"/>
    </xf>
    <xf numFmtId="3" fontId="2" fillId="0" borderId="1" xfId="0" quotePrefix="1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0" fontId="2" fillId="0" borderId="0" xfId="0" quotePrefix="1" applyFont="1" applyBorder="1" applyAlignment="1">
      <alignment horizontal="right"/>
    </xf>
    <xf numFmtId="3" fontId="2" fillId="0" borderId="0" xfId="0" applyNumberFormat="1" applyFont="1" applyFill="1" applyAlignment="1">
      <alignment horizontal="right"/>
    </xf>
    <xf numFmtId="0" fontId="3" fillId="0" borderId="0" xfId="0" applyFont="1" applyBorder="1" applyAlignment="1">
      <alignment horizontal="center"/>
    </xf>
    <xf numFmtId="0" fontId="15" fillId="0" borderId="0" xfId="0" applyFont="1" applyAlignment="1"/>
    <xf numFmtId="0" fontId="2" fillId="0" borderId="11" xfId="0" applyFont="1" applyBorder="1"/>
    <xf numFmtId="0" fontId="3" fillId="0" borderId="11" xfId="0" applyFont="1" applyBorder="1" applyAlignment="1"/>
    <xf numFmtId="3" fontId="21" fillId="0" borderId="0" xfId="0" applyNumberFormat="1" applyFont="1" applyBorder="1"/>
    <xf numFmtId="0" fontId="9" fillId="0" borderId="0" xfId="0" applyFont="1"/>
    <xf numFmtId="0" fontId="3" fillId="0" borderId="0" xfId="0" applyFont="1" applyBorder="1" applyAlignment="1"/>
    <xf numFmtId="3" fontId="3" fillId="0" borderId="12" xfId="0" applyNumberFormat="1" applyFont="1" applyBorder="1" applyAlignment="1">
      <alignment horizontal="right"/>
    </xf>
    <xf numFmtId="3" fontId="13" fillId="0" borderId="1" xfId="0" applyNumberFormat="1" applyFont="1" applyFill="1" applyBorder="1" applyAlignment="1" applyProtection="1">
      <alignment horizontal="right"/>
    </xf>
    <xf numFmtId="0" fontId="6" fillId="0" borderId="0" xfId="0" applyFont="1" applyAlignment="1"/>
    <xf numFmtId="0" fontId="15" fillId="0" borderId="1" xfId="0" applyFont="1" applyBorder="1" applyAlignment="1">
      <alignment vertical="top"/>
    </xf>
    <xf numFmtId="0" fontId="16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3" fontId="3" fillId="0" borderId="11" xfId="0" applyNumberFormat="1" applyFont="1" applyBorder="1" applyAlignment="1">
      <alignment horizontal="right"/>
    </xf>
    <xf numFmtId="0" fontId="3" fillId="0" borderId="22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2" fillId="0" borderId="0" xfId="0" applyFont="1" applyFill="1"/>
    <xf numFmtId="0" fontId="2" fillId="0" borderId="0" xfId="0" applyFont="1" applyFill="1" applyBorder="1"/>
    <xf numFmtId="0" fontId="6" fillId="0" borderId="0" xfId="0" applyFont="1" applyFill="1" applyBorder="1" applyAlignment="1">
      <alignment horizontal="left" wrapText="1"/>
    </xf>
    <xf numFmtId="0" fontId="2" fillId="0" borderId="3" xfId="0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3" fillId="0" borderId="0" xfId="0" applyFont="1" applyFill="1" applyBorder="1" applyAlignment="1">
      <alignment horizontal="center" vertical="center"/>
    </xf>
    <xf numFmtId="3" fontId="3" fillId="0" borderId="0" xfId="0" applyNumberFormat="1" applyFont="1" applyFill="1" applyBorder="1" applyAlignment="1">
      <alignment horizontal="left"/>
    </xf>
    <xf numFmtId="3" fontId="3" fillId="0" borderId="0" xfId="0" applyNumberFormat="1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2" fillId="0" borderId="1" xfId="0" applyFont="1" applyFill="1" applyBorder="1"/>
    <xf numFmtId="3" fontId="2" fillId="0" borderId="1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 vertical="center"/>
    </xf>
    <xf numFmtId="0" fontId="2" fillId="0" borderId="33" xfId="0" applyFont="1" applyFill="1" applyBorder="1"/>
    <xf numFmtId="0" fontId="12" fillId="0" borderId="0" xfId="0" applyFont="1" applyFill="1" applyBorder="1"/>
    <xf numFmtId="3" fontId="2" fillId="0" borderId="0" xfId="0" applyNumberFormat="1" applyFont="1" applyFill="1" applyBorder="1"/>
    <xf numFmtId="3" fontId="2" fillId="0" borderId="0" xfId="0" applyNumberFormat="1" applyFont="1" applyFill="1"/>
    <xf numFmtId="0" fontId="2" fillId="0" borderId="0" xfId="0" applyFont="1" applyAlignment="1">
      <alignment horizontal="center"/>
    </xf>
    <xf numFmtId="0" fontId="28" fillId="0" borderId="0" xfId="0" applyFont="1" applyAlignment="1">
      <alignment vertical="top"/>
    </xf>
    <xf numFmtId="3" fontId="2" fillId="2" borderId="0" xfId="0" applyNumberFormat="1" applyFont="1" applyFill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164" fontId="2" fillId="2" borderId="2" xfId="0" applyNumberFormat="1" applyFont="1" applyFill="1" applyBorder="1" applyAlignment="1">
      <alignment horizontal="center"/>
    </xf>
    <xf numFmtId="3" fontId="2" fillId="2" borderId="0" xfId="0" applyNumberFormat="1" applyFont="1" applyFill="1" applyBorder="1" applyAlignment="1">
      <alignment horizontal="right"/>
    </xf>
    <xf numFmtId="3" fontId="2" fillId="2" borderId="0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2" fillId="0" borderId="31" xfId="0" applyFont="1" applyBorder="1" applyAlignment="1"/>
    <xf numFmtId="0" fontId="28" fillId="0" borderId="31" xfId="0" applyFont="1" applyBorder="1" applyAlignment="1"/>
    <xf numFmtId="0" fontId="28" fillId="0" borderId="31" xfId="0" applyFont="1" applyBorder="1" applyAlignment="1">
      <alignment vertical="top"/>
    </xf>
    <xf numFmtId="3" fontId="2" fillId="2" borderId="2" xfId="0" applyNumberFormat="1" applyFont="1" applyFill="1" applyBorder="1" applyAlignment="1">
      <alignment horizontal="right"/>
    </xf>
    <xf numFmtId="3" fontId="3" fillId="0" borderId="0" xfId="0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0" fontId="3" fillId="0" borderId="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164" fontId="3" fillId="0" borderId="0" xfId="0" applyNumberFormat="1" applyFont="1" applyFill="1" applyBorder="1" applyAlignment="1"/>
    <xf numFmtId="164" fontId="2" fillId="0" borderId="0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horizontal="right"/>
    </xf>
    <xf numFmtId="0" fontId="2" fillId="0" borderId="0" xfId="0" applyFont="1" applyFill="1" applyAlignment="1">
      <alignment horizontal="right"/>
    </xf>
    <xf numFmtId="164" fontId="2" fillId="0" borderId="0" xfId="0" applyNumberFormat="1" applyFont="1" applyFill="1" applyAlignment="1">
      <alignment horizontal="right"/>
    </xf>
    <xf numFmtId="3" fontId="3" fillId="0" borderId="0" xfId="0" applyNumberFormat="1" applyFont="1" applyFill="1" applyBorder="1" applyAlignment="1"/>
    <xf numFmtId="0" fontId="2" fillId="0" borderId="33" xfId="0" applyFont="1" applyBorder="1" applyAlignment="1">
      <alignment horizontal="center"/>
    </xf>
    <xf numFmtId="0" fontId="4" fillId="0" borderId="1" xfId="0" applyFont="1" applyBorder="1"/>
    <xf numFmtId="0" fontId="2" fillId="0" borderId="0" xfId="0" applyFont="1" applyAlignment="1">
      <alignment vertical="top"/>
    </xf>
    <xf numFmtId="0" fontId="2" fillId="0" borderId="36" xfId="0" applyFont="1" applyBorder="1" applyAlignment="1"/>
    <xf numFmtId="0" fontId="2" fillId="0" borderId="36" xfId="0" applyFont="1" applyBorder="1" applyAlignment="1">
      <alignment vertical="top"/>
    </xf>
    <xf numFmtId="0" fontId="28" fillId="0" borderId="36" xfId="0" applyFont="1" applyBorder="1" applyAlignment="1">
      <alignment vertical="top"/>
    </xf>
    <xf numFmtId="3" fontId="2" fillId="2" borderId="0" xfId="0" applyNumberFormat="1" applyFont="1" applyFill="1" applyBorder="1"/>
    <xf numFmtId="3" fontId="2" fillId="2" borderId="0" xfId="0" applyNumberFormat="1" applyFont="1" applyFill="1" applyBorder="1" applyAlignment="1"/>
    <xf numFmtId="165" fontId="14" fillId="2" borderId="0" xfId="0" applyNumberFormat="1" applyFont="1" applyFill="1" applyBorder="1" applyAlignment="1" applyProtection="1">
      <alignment horizontal="right"/>
    </xf>
    <xf numFmtId="3" fontId="13" fillId="2" borderId="0" xfId="0" applyNumberFormat="1" applyFont="1" applyFill="1" applyBorder="1" applyAlignment="1" applyProtection="1">
      <alignment horizontal="right"/>
    </xf>
    <xf numFmtId="3" fontId="3" fillId="2" borderId="0" xfId="0" applyNumberFormat="1" applyFont="1" applyFill="1" applyBorder="1" applyAlignment="1"/>
    <xf numFmtId="165" fontId="13" fillId="2" borderId="0" xfId="0" applyNumberFormat="1" applyFont="1" applyFill="1" applyBorder="1" applyAlignment="1" applyProtection="1">
      <alignment horizontal="right"/>
    </xf>
    <xf numFmtId="3" fontId="2" fillId="0" borderId="1" xfId="0" applyNumberFormat="1" applyFont="1" applyBorder="1" applyAlignment="1">
      <alignment horizontal="right"/>
    </xf>
    <xf numFmtId="3" fontId="15" fillId="0" borderId="0" xfId="0" applyNumberFormat="1" applyFont="1" applyAlignment="1">
      <alignment horizontal="center"/>
    </xf>
    <xf numFmtId="3" fontId="15" fillId="0" borderId="0" xfId="0" applyNumberFormat="1" applyFont="1" applyBorder="1" applyAlignment="1">
      <alignment horizontal="center"/>
    </xf>
    <xf numFmtId="3" fontId="15" fillId="0" borderId="0" xfId="0" applyNumberFormat="1" applyFont="1" applyAlignment="1">
      <alignment horizontal="right"/>
    </xf>
    <xf numFmtId="3" fontId="13" fillId="0" borderId="12" xfId="0" applyNumberFormat="1" applyFont="1" applyFill="1" applyBorder="1" applyAlignment="1" applyProtection="1">
      <alignment horizontal="right"/>
    </xf>
    <xf numFmtId="0" fontId="5" fillId="0" borderId="0" xfId="0" applyFont="1" applyFill="1" applyBorder="1" applyAlignment="1">
      <alignment vertical="top"/>
    </xf>
    <xf numFmtId="165" fontId="2" fillId="0" borderId="0" xfId="0" applyNumberFormat="1" applyFont="1" applyBorder="1" applyAlignment="1">
      <alignment horizontal="right"/>
    </xf>
    <xf numFmtId="3" fontId="2" fillId="0" borderId="0" xfId="0" applyNumberFormat="1" applyFont="1" applyFill="1" applyBorder="1" applyAlignment="1"/>
    <xf numFmtId="0" fontId="15" fillId="3" borderId="0" xfId="0" applyFont="1" applyFill="1"/>
    <xf numFmtId="0" fontId="15" fillId="3" borderId="0" xfId="0" applyFont="1" applyFill="1" applyBorder="1"/>
    <xf numFmtId="3" fontId="21" fillId="3" borderId="0" xfId="0" applyNumberFormat="1" applyFont="1" applyFill="1" applyBorder="1"/>
    <xf numFmtId="3" fontId="15" fillId="3" borderId="0" xfId="0" applyNumberFormat="1" applyFont="1" applyFill="1" applyBorder="1"/>
    <xf numFmtId="3" fontId="13" fillId="0" borderId="40" xfId="0" applyNumberFormat="1" applyFont="1" applyFill="1" applyBorder="1" applyAlignment="1" applyProtection="1">
      <alignment horizontal="right"/>
    </xf>
    <xf numFmtId="3" fontId="2" fillId="0" borderId="40" xfId="0" applyNumberFormat="1" applyFont="1" applyBorder="1" applyAlignment="1">
      <alignment horizontal="right"/>
    </xf>
    <xf numFmtId="3" fontId="2" fillId="0" borderId="1" xfId="0" applyNumberFormat="1" applyFont="1" applyBorder="1"/>
    <xf numFmtId="0" fontId="2" fillId="0" borderId="40" xfId="0" applyFont="1" applyBorder="1"/>
    <xf numFmtId="0" fontId="15" fillId="0" borderId="0" xfId="0" applyFont="1" applyAlignment="1">
      <alignment horizontal="right"/>
    </xf>
    <xf numFmtId="0" fontId="2" fillId="0" borderId="0" xfId="0" applyFont="1" applyBorder="1" applyAlignment="1">
      <alignment wrapText="1"/>
    </xf>
    <xf numFmtId="0" fontId="2" fillId="3" borderId="1" xfId="0" applyFont="1" applyFill="1" applyBorder="1" applyAlignment="1">
      <alignment horizontal="center"/>
    </xf>
    <xf numFmtId="0" fontId="11" fillId="3" borderId="0" xfId="0" applyFont="1" applyFill="1"/>
    <xf numFmtId="0" fontId="4" fillId="3" borderId="0" xfId="0" applyFont="1" applyFill="1"/>
    <xf numFmtId="0" fontId="4" fillId="3" borderId="0" xfId="0" applyFont="1" applyFill="1" applyAlignment="1">
      <alignment horizontal="right"/>
    </xf>
    <xf numFmtId="0" fontId="2" fillId="3" borderId="0" xfId="0" applyFont="1" applyFill="1" applyAlignment="1">
      <alignment horizontal="right"/>
    </xf>
    <xf numFmtId="0" fontId="2" fillId="3" borderId="0" xfId="0" applyFont="1" applyFill="1"/>
    <xf numFmtId="0" fontId="2" fillId="3" borderId="15" xfId="0" applyFont="1" applyFill="1" applyBorder="1"/>
    <xf numFmtId="0" fontId="2" fillId="3" borderId="40" xfId="0" applyFont="1" applyFill="1" applyBorder="1"/>
    <xf numFmtId="0" fontId="12" fillId="0" borderId="1" xfId="0" applyFont="1" applyFill="1" applyBorder="1"/>
    <xf numFmtId="3" fontId="16" fillId="0" borderId="0" xfId="0" applyNumberFormat="1" applyFont="1"/>
    <xf numFmtId="0" fontId="2" fillId="0" borderId="0" xfId="0" applyFont="1" applyAlignment="1">
      <alignment horizontal="center"/>
    </xf>
    <xf numFmtId="164" fontId="3" fillId="0" borderId="0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center"/>
    </xf>
    <xf numFmtId="164" fontId="2" fillId="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left"/>
    </xf>
    <xf numFmtId="0" fontId="2" fillId="0" borderId="1" xfId="0" quotePrefix="1" applyFont="1" applyBorder="1" applyAlignment="1"/>
    <xf numFmtId="0" fontId="2" fillId="0" borderId="1" xfId="0" applyFont="1" applyFill="1" applyBorder="1" applyAlignment="1">
      <alignment horizontal="right" indent="1"/>
    </xf>
    <xf numFmtId="0" fontId="3" fillId="0" borderId="1" xfId="0" applyFont="1" applyFill="1" applyBorder="1" applyAlignment="1">
      <alignment horizontal="right" indent="1"/>
    </xf>
    <xf numFmtId="0" fontId="28" fillId="0" borderId="0" xfId="0" applyFont="1" applyBorder="1" applyAlignment="1"/>
    <xf numFmtId="0" fontId="19" fillId="0" borderId="7" xfId="0" applyFont="1" applyBorder="1" applyAlignment="1">
      <alignment vertical="center"/>
    </xf>
    <xf numFmtId="3" fontId="3" fillId="0" borderId="1" xfId="0" applyNumberFormat="1" applyFont="1" applyBorder="1" applyAlignment="1"/>
    <xf numFmtId="3" fontId="2" fillId="0" borderId="1" xfId="0" applyNumberFormat="1" applyFont="1" applyBorder="1" applyAlignment="1"/>
    <xf numFmtId="0" fontId="2" fillId="0" borderId="9" xfId="0" applyFont="1" applyBorder="1"/>
    <xf numFmtId="3" fontId="3" fillId="0" borderId="12" xfId="0" applyNumberFormat="1" applyFont="1" applyBorder="1" applyAlignment="1"/>
    <xf numFmtId="3" fontId="3" fillId="0" borderId="12" xfId="0" applyNumberFormat="1" applyFont="1" applyBorder="1" applyAlignment="1">
      <alignment vertical="center"/>
    </xf>
    <xf numFmtId="0" fontId="28" fillId="0" borderId="0" xfId="0" applyFont="1" applyBorder="1" applyAlignment="1">
      <alignment vertical="top"/>
    </xf>
    <xf numFmtId="165" fontId="3" fillId="0" borderId="0" xfId="0" applyNumberFormat="1" applyFont="1" applyBorder="1" applyAlignment="1">
      <alignment horizontal="right"/>
    </xf>
    <xf numFmtId="0" fontId="2" fillId="0" borderId="53" xfId="0" applyFont="1" applyBorder="1"/>
    <xf numFmtId="3" fontId="3" fillId="0" borderId="12" xfId="0" applyNumberFormat="1" applyFont="1" applyFill="1" applyBorder="1" applyAlignment="1"/>
    <xf numFmtId="3" fontId="2" fillId="0" borderId="1" xfId="0" applyNumberFormat="1" applyFont="1" applyFill="1" applyBorder="1" applyAlignment="1"/>
    <xf numFmtId="0" fontId="2" fillId="0" borderId="17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164" fontId="2" fillId="0" borderId="12" xfId="0" applyNumberFormat="1" applyFont="1" applyBorder="1" applyAlignment="1">
      <alignment horizontal="right" indent="2"/>
    </xf>
    <xf numFmtId="164" fontId="2" fillId="0" borderId="1" xfId="0" applyNumberFormat="1" applyFont="1" applyBorder="1" applyAlignment="1">
      <alignment horizontal="right" indent="2"/>
    </xf>
    <xf numFmtId="164" fontId="2" fillId="0" borderId="1" xfId="0" applyNumberFormat="1" applyFont="1" applyFill="1" applyBorder="1" applyAlignment="1">
      <alignment horizontal="right" indent="1"/>
    </xf>
    <xf numFmtId="164" fontId="2" fillId="0" borderId="0" xfId="0" applyNumberFormat="1" applyFont="1" applyFill="1" applyBorder="1" applyAlignment="1">
      <alignment horizontal="right" indent="1"/>
    </xf>
    <xf numFmtId="164" fontId="2" fillId="2" borderId="1" xfId="0" applyNumberFormat="1" applyFont="1" applyFill="1" applyBorder="1" applyAlignment="1">
      <alignment horizontal="right" indent="2"/>
    </xf>
    <xf numFmtId="0" fontId="25" fillId="0" borderId="3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15" fillId="3" borderId="10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5" fillId="3" borderId="38" xfId="0" applyFont="1" applyFill="1" applyBorder="1" applyAlignment="1">
      <alignment horizontal="center" vertical="center"/>
    </xf>
    <xf numFmtId="0" fontId="15" fillId="0" borderId="39" xfId="0" applyFont="1" applyBorder="1" applyAlignment="1">
      <alignment horizontal="center" vertical="center"/>
    </xf>
    <xf numFmtId="0" fontId="2" fillId="3" borderId="12" xfId="0" applyFont="1" applyFill="1" applyBorder="1"/>
    <xf numFmtId="0" fontId="2" fillId="3" borderId="1" xfId="0" applyFont="1" applyFill="1" applyBorder="1"/>
    <xf numFmtId="0" fontId="2" fillId="0" borderId="55" xfId="0" applyFont="1" applyBorder="1"/>
    <xf numFmtId="0" fontId="2" fillId="0" borderId="33" xfId="0" applyFont="1" applyBorder="1"/>
    <xf numFmtId="0" fontId="30" fillId="0" borderId="0" xfId="0" applyFont="1"/>
    <xf numFmtId="0" fontId="2" fillId="3" borderId="55" xfId="0" applyFont="1" applyFill="1" applyBorder="1"/>
    <xf numFmtId="0" fontId="2" fillId="3" borderId="33" xfId="0" applyFont="1" applyFill="1" applyBorder="1"/>
    <xf numFmtId="0" fontId="2" fillId="2" borderId="0" xfId="0" applyFont="1" applyFill="1"/>
    <xf numFmtId="164" fontId="2" fillId="2" borderId="0" xfId="0" applyNumberFormat="1" applyFont="1" applyFill="1" applyBorder="1" applyAlignment="1">
      <alignment horizontal="center"/>
    </xf>
    <xf numFmtId="3" fontId="2" fillId="2" borderId="40" xfId="0" applyNumberFormat="1" applyFont="1" applyFill="1" applyBorder="1" applyAlignment="1">
      <alignment horizontal="right"/>
    </xf>
    <xf numFmtId="3" fontId="15" fillId="0" borderId="1" xfId="0" applyNumberFormat="1" applyFont="1" applyBorder="1" applyAlignment="1">
      <alignment horizontal="center"/>
    </xf>
    <xf numFmtId="0" fontId="26" fillId="3" borderId="0" xfId="0" applyFont="1" applyFill="1" applyBorder="1"/>
    <xf numFmtId="0" fontId="25" fillId="3" borderId="0" xfId="0" applyFont="1" applyFill="1" applyBorder="1"/>
    <xf numFmtId="0" fontId="25" fillId="3" borderId="0" xfId="0" quotePrefix="1" applyFont="1" applyFill="1" applyBorder="1"/>
    <xf numFmtId="3" fontId="15" fillId="3" borderId="0" xfId="0" applyNumberFormat="1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25" fillId="0" borderId="1" xfId="0" quotePrefix="1" applyFont="1" applyBorder="1"/>
    <xf numFmtId="164" fontId="19" fillId="0" borderId="0" xfId="0" applyNumberFormat="1" applyFont="1" applyAlignment="1">
      <alignment horizontal="center"/>
    </xf>
    <xf numFmtId="3" fontId="15" fillId="0" borderId="0" xfId="0" applyNumberFormat="1" applyFont="1" applyBorder="1" applyAlignment="1">
      <alignment horizontal="right"/>
    </xf>
    <xf numFmtId="0" fontId="15" fillId="0" borderId="0" xfId="0" applyFont="1" applyBorder="1" applyAlignment="1">
      <alignment horizontal="right"/>
    </xf>
    <xf numFmtId="164" fontId="15" fillId="0" borderId="0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164" fontId="15" fillId="0" borderId="0" xfId="0" applyNumberFormat="1" applyFont="1" applyAlignment="1">
      <alignment horizontal="right"/>
    </xf>
    <xf numFmtId="164" fontId="15" fillId="0" borderId="1" xfId="0" applyNumberFormat="1" applyFont="1" applyBorder="1" applyAlignment="1">
      <alignment horizontal="center"/>
    </xf>
    <xf numFmtId="164" fontId="15" fillId="0" borderId="0" xfId="0" applyNumberFormat="1" applyFont="1" applyBorder="1" applyAlignment="1"/>
    <xf numFmtId="3" fontId="19" fillId="0" borderId="0" xfId="0" applyNumberFormat="1" applyFont="1" applyBorder="1" applyAlignment="1">
      <alignment horizontal="center"/>
    </xf>
    <xf numFmtId="3" fontId="19" fillId="0" borderId="1" xfId="0" applyNumberFormat="1" applyFont="1" applyBorder="1" applyAlignment="1">
      <alignment horizontal="center"/>
    </xf>
    <xf numFmtId="3" fontId="19" fillId="3" borderId="0" xfId="0" applyNumberFormat="1" applyFont="1" applyFill="1" applyAlignment="1">
      <alignment horizontal="center"/>
    </xf>
    <xf numFmtId="3" fontId="19" fillId="0" borderId="0" xfId="0" applyNumberFormat="1" applyFont="1" applyAlignment="1">
      <alignment horizontal="center"/>
    </xf>
    <xf numFmtId="0" fontId="19" fillId="0" borderId="0" xfId="0" applyFont="1" applyBorder="1" applyAlignment="1">
      <alignment vertical="center"/>
    </xf>
    <xf numFmtId="3" fontId="21" fillId="0" borderId="1" xfId="0" applyNumberFormat="1" applyFont="1" applyBorder="1"/>
    <xf numFmtId="0" fontId="3" fillId="0" borderId="0" xfId="0" applyFont="1" applyFill="1" applyBorder="1" applyAlignment="1">
      <alignment horizontal="right" indent="1"/>
    </xf>
    <xf numFmtId="0" fontId="3" fillId="4" borderId="60" xfId="0" applyFont="1" applyFill="1" applyBorder="1" applyAlignment="1">
      <alignment horizontal="right" indent="1"/>
    </xf>
    <xf numFmtId="0" fontId="2" fillId="4" borderId="61" xfId="0" applyFont="1" applyFill="1" applyBorder="1"/>
    <xf numFmtId="0" fontId="2" fillId="4" borderId="62" xfId="0" applyFont="1" applyFill="1" applyBorder="1"/>
    <xf numFmtId="164" fontId="2" fillId="0" borderId="2" xfId="0" applyNumberFormat="1" applyFont="1" applyBorder="1" applyAlignment="1">
      <alignment horizontal="right" vertical="center"/>
    </xf>
    <xf numFmtId="164" fontId="2" fillId="0" borderId="2" xfId="0" applyNumberFormat="1" applyFont="1" applyBorder="1" applyAlignment="1">
      <alignment horizontal="right"/>
    </xf>
    <xf numFmtId="2" fontId="5" fillId="0" borderId="0" xfId="0" applyNumberFormat="1" applyFont="1" applyAlignment="1">
      <alignment horizontal="right" vertical="justify"/>
    </xf>
    <xf numFmtId="0" fontId="2" fillId="4" borderId="3" xfId="0" applyFont="1" applyFill="1" applyBorder="1"/>
    <xf numFmtId="0" fontId="2" fillId="4" borderId="0" xfId="0" applyFont="1" applyFill="1" applyBorder="1"/>
    <xf numFmtId="0" fontId="2" fillId="4" borderId="31" xfId="0" applyFont="1" applyFill="1" applyBorder="1"/>
    <xf numFmtId="0" fontId="2" fillId="0" borderId="0" xfId="0" applyFont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right" vertical="center"/>
    </xf>
    <xf numFmtId="3" fontId="2" fillId="0" borderId="0" xfId="0" applyNumberFormat="1" applyFont="1" applyFill="1" applyAlignment="1">
      <alignment horizontal="right" vertical="center"/>
    </xf>
    <xf numFmtId="3" fontId="4" fillId="0" borderId="0" xfId="0" applyNumberFormat="1" applyFont="1" applyFill="1" applyAlignment="1">
      <alignment horizontal="center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2" fillId="0" borderId="20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5" fillId="0" borderId="31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/>
    </xf>
    <xf numFmtId="0" fontId="25" fillId="0" borderId="14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" fillId="3" borderId="13" xfId="0" applyFont="1" applyFill="1" applyBorder="1" applyAlignment="1">
      <alignment horizontal="center"/>
    </xf>
    <xf numFmtId="0" fontId="2" fillId="3" borderId="14" xfId="0" applyFont="1" applyFill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6" fillId="0" borderId="52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/>
    </xf>
    <xf numFmtId="0" fontId="25" fillId="0" borderId="4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" fillId="3" borderId="19" xfId="0" applyFont="1" applyFill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6" fillId="0" borderId="0" xfId="0" applyFont="1" applyAlignment="1">
      <alignment horizontal="left" wrapText="1"/>
    </xf>
    <xf numFmtId="0" fontId="10" fillId="0" borderId="20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4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/>
    </xf>
    <xf numFmtId="0" fontId="15" fillId="0" borderId="13" xfId="0" applyFont="1" applyFill="1" applyBorder="1" applyAlignment="1">
      <alignment horizontal="center"/>
    </xf>
    <xf numFmtId="0" fontId="15" fillId="0" borderId="14" xfId="0" applyFont="1" applyFill="1" applyBorder="1" applyAlignment="1">
      <alignment horizontal="center"/>
    </xf>
    <xf numFmtId="0" fontId="19" fillId="0" borderId="7" xfId="0" applyFont="1" applyBorder="1" applyAlignment="1">
      <alignment horizontal="left"/>
    </xf>
    <xf numFmtId="0" fontId="19" fillId="0" borderId="32" xfId="0" applyFont="1" applyBorder="1" applyAlignment="1">
      <alignment horizontal="left"/>
    </xf>
    <xf numFmtId="0" fontId="6" fillId="0" borderId="0" xfId="0" applyFont="1" applyFill="1" applyBorder="1" applyAlignment="1">
      <alignment horizontal="left" wrapText="1"/>
    </xf>
    <xf numFmtId="0" fontId="3" fillId="0" borderId="0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left"/>
    </xf>
    <xf numFmtId="0" fontId="3" fillId="0" borderId="11" xfId="0" applyFont="1" applyBorder="1" applyAlignment="1">
      <alignment horizontal="center"/>
    </xf>
    <xf numFmtId="0" fontId="15" fillId="0" borderId="19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Border="1" applyAlignment="1">
      <alignment horizontal="center" vertical="center"/>
    </xf>
    <xf numFmtId="0" fontId="3" fillId="0" borderId="21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3" fillId="0" borderId="4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51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6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5" fillId="0" borderId="52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3" fillId="0" borderId="27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43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9" fillId="0" borderId="44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9" fillId="0" borderId="58" xfId="0" applyFont="1" applyBorder="1" applyAlignment="1">
      <alignment horizontal="center" vertical="center"/>
    </xf>
    <xf numFmtId="0" fontId="19" fillId="0" borderId="59" xfId="0" applyFont="1" applyBorder="1" applyAlignment="1">
      <alignment horizontal="center" vertical="center"/>
    </xf>
    <xf numFmtId="0" fontId="15" fillId="0" borderId="56" xfId="0" applyFont="1" applyBorder="1" applyAlignment="1">
      <alignment horizontal="center"/>
    </xf>
    <xf numFmtId="0" fontId="15" fillId="0" borderId="57" xfId="0" applyFont="1" applyBorder="1" applyAlignment="1">
      <alignment horizontal="center"/>
    </xf>
    <xf numFmtId="0" fontId="15" fillId="0" borderId="57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/>
    </xf>
    <xf numFmtId="0" fontId="2" fillId="0" borderId="3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0000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 sz="1000"/>
            </a:pPr>
            <a:r>
              <a:rPr lang="en-US" sz="1000" b="0"/>
              <a:t>DOLASCI TURISTA</a:t>
            </a:r>
            <a:endParaRPr lang="hr-HR" sz="1000" b="0"/>
          </a:p>
          <a:p>
            <a:pPr>
              <a:defRPr sz="1000"/>
            </a:pPr>
            <a:r>
              <a:rPr lang="hr-HR" sz="1000" b="0"/>
              <a:t>U 2016.  I  2017.</a:t>
            </a:r>
            <a:endParaRPr lang="en-US" sz="1000" b="0"/>
          </a:p>
        </c:rich>
      </c:tx>
      <c:layout>
        <c:manualLayout>
          <c:xMode val="edge"/>
          <c:yMode val="edge"/>
          <c:x val="0.43477847497779581"/>
          <c:y val="8.2177696002702152E-3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544699531101531"/>
          <c:y val="0.1675697046423604"/>
          <c:w val="0.79758105807951507"/>
          <c:h val="0.6419247594050743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'Graf 1'!$M$2</c:f>
              <c:strCache>
                <c:ptCount val="1"/>
                <c:pt idx="0">
                  <c:v>2016.</c:v>
                </c:pt>
              </c:strCache>
            </c:strRef>
          </c:tx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1'!$M$3:$M$14</c:f>
              <c:numCache>
                <c:formatCode>#,##0</c:formatCode>
                <c:ptCount val="12"/>
                <c:pt idx="0">
                  <c:v>44876</c:v>
                </c:pt>
                <c:pt idx="1">
                  <c:v>45866</c:v>
                </c:pt>
                <c:pt idx="2">
                  <c:v>62711</c:v>
                </c:pt>
                <c:pt idx="3">
                  <c:v>85228</c:v>
                </c:pt>
                <c:pt idx="4">
                  <c:v>105578</c:v>
                </c:pt>
                <c:pt idx="5">
                  <c:v>106207</c:v>
                </c:pt>
                <c:pt idx="6">
                  <c:v>128136</c:v>
                </c:pt>
                <c:pt idx="7">
                  <c:v>128262</c:v>
                </c:pt>
                <c:pt idx="8">
                  <c:v>124198</c:v>
                </c:pt>
                <c:pt idx="9">
                  <c:v>102122</c:v>
                </c:pt>
                <c:pt idx="10">
                  <c:v>78982</c:v>
                </c:pt>
                <c:pt idx="11">
                  <c:v>96434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CC-4017-9043-C9E6394EC9E3}"/>
            </c:ext>
          </c:extLst>
        </c:ser>
        <c:ser>
          <c:idx val="1"/>
          <c:order val="1"/>
          <c:tx>
            <c:strRef>
              <c:f>'Graf 1'!$N$2</c:f>
              <c:strCache>
                <c:ptCount val="1"/>
                <c:pt idx="0">
                  <c:v>2017.</c:v>
                </c:pt>
              </c:strCache>
            </c:strRef>
          </c:tx>
          <c:invertIfNegative val="0"/>
          <c:cat>
            <c:strRef>
              <c:f>'Graf 1'!$L$3:$L$14</c:f>
              <c:strCache>
                <c:ptCount val="12"/>
                <c:pt idx="0">
                  <c:v>I.</c:v>
                </c:pt>
                <c:pt idx="1">
                  <c:v>II.</c:v>
                </c:pt>
                <c:pt idx="2">
                  <c:v>III.</c:v>
                </c:pt>
                <c:pt idx="3">
                  <c:v>IV.</c:v>
                </c:pt>
                <c:pt idx="4">
                  <c:v>V.</c:v>
                </c:pt>
                <c:pt idx="5">
                  <c:v>VI.</c:v>
                </c:pt>
                <c:pt idx="6">
                  <c:v>VII.</c:v>
                </c:pt>
                <c:pt idx="7">
                  <c:v>VIII.</c:v>
                </c:pt>
                <c:pt idx="8">
                  <c:v>IX.</c:v>
                </c:pt>
                <c:pt idx="9">
                  <c:v>X.</c:v>
                </c:pt>
                <c:pt idx="10">
                  <c:v>XI.</c:v>
                </c:pt>
                <c:pt idx="11">
                  <c:v>XII.</c:v>
                </c:pt>
              </c:strCache>
            </c:strRef>
          </c:cat>
          <c:val>
            <c:numRef>
              <c:f>'Graf 1'!$N$3:$N$14</c:f>
              <c:numCache>
                <c:formatCode>#,##0</c:formatCode>
                <c:ptCount val="12"/>
                <c:pt idx="0">
                  <c:v>48720</c:v>
                </c:pt>
                <c:pt idx="1">
                  <c:v>48696</c:v>
                </c:pt>
                <c:pt idx="2">
                  <c:v>73742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CC-4017-9043-C9E6394EC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0595968"/>
        <c:axId val="120627584"/>
      </c:barChart>
      <c:catAx>
        <c:axId val="1205959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900"/>
                </a:pPr>
                <a:r>
                  <a:rPr lang="en-US" sz="900" b="0"/>
                  <a:t>mjeseci</a:t>
                </a:r>
              </a:p>
            </c:rich>
          </c:tx>
          <c:layout>
            <c:manualLayout>
              <c:xMode val="edge"/>
              <c:yMode val="edge"/>
              <c:x val="0.91942001735954015"/>
              <c:y val="0.82628314486924848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20627584"/>
        <c:crosses val="autoZero"/>
        <c:auto val="1"/>
        <c:lblAlgn val="ctr"/>
        <c:lblOffset val="100"/>
        <c:noMultiLvlLbl val="0"/>
      </c:catAx>
      <c:valAx>
        <c:axId val="12062758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900" b="0"/>
                </a:pPr>
                <a:r>
                  <a:rPr lang="en-US" sz="900" b="0"/>
                  <a:t>broj dolazaka turista</a:t>
                </a:r>
              </a:p>
            </c:rich>
          </c:tx>
          <c:layout>
            <c:manualLayout>
              <c:xMode val="edge"/>
              <c:yMode val="edge"/>
              <c:x val="9.4963549187168615E-3"/>
              <c:y val="0.29063242207758805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205959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40831572998628379"/>
          <c:y val="0.92467443558643658"/>
          <c:w val="0.26934543447581177"/>
          <c:h val="6.2998910013158133E-2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III. 2016.</a:t>
            </a:r>
          </a:p>
        </c:rich>
      </c:tx>
      <c:layout>
        <c:manualLayout>
          <c:xMode val="edge"/>
          <c:yMode val="edge"/>
          <c:x val="0.311681592039801"/>
          <c:y val="8.3333333333333329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5.9201912738006984E-2"/>
          <c:y val="0.14990594925634296"/>
          <c:w val="0.68993261338515888"/>
          <c:h val="0.79835958005249341"/>
        </c:manualLayout>
      </c:layout>
      <c:pie3DChart>
        <c:varyColors val="1"/>
        <c:ser>
          <c:idx val="0"/>
          <c:order val="0"/>
          <c:tx>
            <c:strRef>
              <c:f>'Graf 2'!$O$2</c:f>
              <c:strCache>
                <c:ptCount val="1"/>
                <c:pt idx="0">
                  <c:v>2016.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2.052086026560113E-2"/>
                  <c:y val="-5.64665354330708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F1E-4EDB-AE98-41BFCFCF2184}"/>
                </c:ext>
              </c:extLst>
            </c:dLbl>
            <c:dLbl>
              <c:idx val="1"/>
              <c:layout>
                <c:manualLayout>
                  <c:x val="3.6607043522544756E-2"/>
                  <c:y val="8.982976086322543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F1E-4EDB-AE98-41BFCFCF218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2'!$N$3:$N$4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2'!$O$3:$O$4</c:f>
              <c:numCache>
                <c:formatCode>General</c:formatCode>
                <c:ptCount val="2"/>
                <c:pt idx="0">
                  <c:v>25.1</c:v>
                </c:pt>
                <c:pt idx="1">
                  <c:v>74.900000000000006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F1E-4EDB-AE98-41BFCFCF2184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legend>
      <c:legendPos val="r"/>
      <c:layout>
        <c:manualLayout>
          <c:xMode val="edge"/>
          <c:yMode val="edge"/>
          <c:x val="0.81513754064324051"/>
          <c:y val="0.43855278506853312"/>
          <c:w val="0.18486245935675952"/>
          <c:h val="0.13773257509477982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20"/>
    </mc:Choice>
    <mc:Fallback>
      <c:style val="20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III. 2017.</a:t>
            </a:r>
          </a:p>
        </c:rich>
      </c:tx>
      <c:layout>
        <c:manualLayout>
          <c:xMode val="edge"/>
          <c:yMode val="edge"/>
          <c:x val="0.44022955846115563"/>
          <c:y val="9.2592592592592587E-2"/>
        </c:manualLayout>
      </c:layout>
      <c:overlay val="0"/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3597983738271249"/>
          <c:y val="0.21472076407115778"/>
          <c:w val="0.78717588445156927"/>
          <c:h val="0.68724846894138236"/>
        </c:manualLayout>
      </c:layout>
      <c:pie3DChart>
        <c:varyColors val="1"/>
        <c:ser>
          <c:idx val="0"/>
          <c:order val="0"/>
          <c:tx>
            <c:strRef>
              <c:f>'Graf 2'!$Q$2</c:f>
              <c:strCache>
                <c:ptCount val="1"/>
                <c:pt idx="0">
                  <c:v>2017.</c:v>
                </c:pt>
              </c:strCache>
            </c:strRef>
          </c:tx>
          <c:explosion val="25"/>
          <c:dLbls>
            <c:dLbl>
              <c:idx val="0"/>
              <c:layout>
                <c:manualLayout>
                  <c:x val="-3.9994499190595188E-2"/>
                  <c:y val="-4.483668708078156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A79-4E48-B025-213F0972B782}"/>
                </c:ext>
              </c:extLst>
            </c:dLbl>
            <c:dLbl>
              <c:idx val="1"/>
              <c:layout>
                <c:manualLayout>
                  <c:x val="5.1122322284564731E-2"/>
                  <c:y val="5.55858121901429E-2"/>
                </c:manualLayout>
              </c:layout>
              <c:showLegendKey val="0"/>
              <c:showVal val="0"/>
              <c:showCatName val="0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A79-4E48-B025-213F0972B782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900"/>
                </a:pPr>
                <a:endParaRPr lang="sr-Latn-RS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'Graf 2'!$P$3:$P$4</c:f>
              <c:strCache>
                <c:ptCount val="2"/>
                <c:pt idx="0">
                  <c:v>domaći</c:v>
                </c:pt>
                <c:pt idx="1">
                  <c:v>inozemni</c:v>
                </c:pt>
              </c:strCache>
            </c:strRef>
          </c:cat>
          <c:val>
            <c:numRef>
              <c:f>'Graf 2'!$Q$3:$Q$4</c:f>
              <c:numCache>
                <c:formatCode>General</c:formatCode>
                <c:ptCount val="2"/>
                <c:pt idx="0">
                  <c:v>24.3</c:v>
                </c:pt>
                <c:pt idx="1">
                  <c:v>75.7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A79-4E48-B025-213F0972B782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0"/>
        </c:dLbls>
      </c:pie3DChart>
    </c:plotArea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/>
            </a:pPr>
            <a:r>
              <a:rPr lang="hr-HR" sz="1000" b="0"/>
              <a:t>NOĆENJA</a:t>
            </a:r>
            <a:r>
              <a:rPr lang="hr-HR" sz="1000" b="0" baseline="0"/>
              <a:t> DOMAĆIH I INOZEMNIH TURISTA PREMA DOBNIM SKUPINAMA </a:t>
            </a:r>
          </a:p>
          <a:p>
            <a:pPr>
              <a:defRPr sz="1000" b="0"/>
            </a:pPr>
            <a:r>
              <a:rPr lang="hr-HR" sz="1000" b="0" baseline="0"/>
              <a:t>U OŽUJKU 2017.</a:t>
            </a:r>
            <a:endParaRPr lang="hr-HR" sz="1000" b="0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4373548565821043"/>
          <c:y val="0.19432888597258677"/>
          <c:w val="0.71404730043807141"/>
          <c:h val="0.66937875059811858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'tab. 7'!$Z$16</c:f>
              <c:strCache>
                <c:ptCount val="1"/>
                <c:pt idx="0">
                  <c:v>inozemni</c:v>
                </c:pt>
              </c:strCache>
            </c:strRef>
          </c:tx>
          <c:invertIfNegative val="0"/>
          <c:cat>
            <c:strRef>
              <c:f>'tab. 7'!$X$17:$Y$23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7'!$Z$17:$Z$23</c:f>
              <c:numCache>
                <c:formatCode>#,##0</c:formatCode>
                <c:ptCount val="7"/>
                <c:pt idx="0">
                  <c:v>2150</c:v>
                </c:pt>
                <c:pt idx="1">
                  <c:v>13291</c:v>
                </c:pt>
                <c:pt idx="2">
                  <c:v>22287</c:v>
                </c:pt>
                <c:pt idx="3">
                  <c:v>22786</c:v>
                </c:pt>
                <c:pt idx="4">
                  <c:v>19756</c:v>
                </c:pt>
                <c:pt idx="5">
                  <c:v>14791</c:v>
                </c:pt>
                <c:pt idx="6">
                  <c:v>6564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19-4A6B-A8AF-B7EE84B6C68D}"/>
            </c:ext>
          </c:extLst>
        </c:ser>
        <c:ser>
          <c:idx val="1"/>
          <c:order val="1"/>
          <c:tx>
            <c:strRef>
              <c:f>'tab. 7'!$AA$16</c:f>
              <c:strCache>
                <c:ptCount val="1"/>
                <c:pt idx="0">
                  <c:v>domaći</c:v>
                </c:pt>
              </c:strCache>
            </c:strRef>
          </c:tx>
          <c:spPr>
            <a:solidFill>
              <a:schemeClr val="accent2">
                <a:lumMod val="40000"/>
                <a:lumOff val="60000"/>
              </a:schemeClr>
            </a:solidFill>
          </c:spPr>
          <c:invertIfNegative val="0"/>
          <c:cat>
            <c:strRef>
              <c:f>'tab. 7'!$X$17:$Y$23</c:f>
              <c:strCache>
                <c:ptCount val="7"/>
                <c:pt idx="0">
                  <c:v>do 14 godina</c:v>
                </c:pt>
                <c:pt idx="1">
                  <c:v>15-24</c:v>
                </c:pt>
                <c:pt idx="2">
                  <c:v>25-34</c:v>
                </c:pt>
                <c:pt idx="3">
                  <c:v>35-44</c:v>
                </c:pt>
                <c:pt idx="4">
                  <c:v>45-54 </c:v>
                </c:pt>
                <c:pt idx="5">
                  <c:v>55-64</c:v>
                </c:pt>
                <c:pt idx="6">
                  <c:v>od 65 i više</c:v>
                </c:pt>
              </c:strCache>
            </c:strRef>
          </c:cat>
          <c:val>
            <c:numRef>
              <c:f>'tab. 7'!$AA$17:$AA$23</c:f>
              <c:numCache>
                <c:formatCode>#,##0</c:formatCode>
                <c:ptCount val="7"/>
                <c:pt idx="0">
                  <c:v>2230</c:v>
                </c:pt>
                <c:pt idx="1">
                  <c:v>4045</c:v>
                </c:pt>
                <c:pt idx="2">
                  <c:v>8045</c:v>
                </c:pt>
                <c:pt idx="3">
                  <c:v>8327</c:v>
                </c:pt>
                <c:pt idx="4">
                  <c:v>5595</c:v>
                </c:pt>
                <c:pt idx="5">
                  <c:v>3311</c:v>
                </c:pt>
                <c:pt idx="6">
                  <c:v>1069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19-4A6B-A8AF-B7EE84B6C6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3000320"/>
        <c:axId val="123002240"/>
      </c:barChart>
      <c:catAx>
        <c:axId val="123000320"/>
        <c:scaling>
          <c:orientation val="minMax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 sz="900" b="0"/>
                </a:pPr>
                <a:r>
                  <a:rPr lang="hr-HR" sz="900" b="0"/>
                  <a:t>godine</a:t>
                </a:r>
              </a:p>
            </c:rich>
          </c:tx>
          <c:layout>
            <c:manualLayout>
              <c:xMode val="edge"/>
              <c:yMode val="edge"/>
              <c:x val="6.2715529542764367E-2"/>
              <c:y val="0.14231972110165572"/>
            </c:manualLayout>
          </c:layout>
          <c:overlay val="0"/>
        </c:title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23002240"/>
        <c:crosses val="autoZero"/>
        <c:auto val="1"/>
        <c:lblAlgn val="ctr"/>
        <c:lblOffset val="100"/>
        <c:noMultiLvlLbl val="0"/>
      </c:catAx>
      <c:valAx>
        <c:axId val="123002240"/>
        <c:scaling>
          <c:orientation val="minMax"/>
          <c:max val="24000"/>
        </c:scaling>
        <c:delete val="0"/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hr-HR" sz="900" b="0"/>
                  <a:t>noćenja</a:t>
                </a:r>
              </a:p>
            </c:rich>
          </c:tx>
          <c:layout>
            <c:manualLayout>
              <c:xMode val="edge"/>
              <c:yMode val="edge"/>
              <c:x val="0.89646347682475525"/>
              <c:y val="0.87992657890797943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/>
            </a:pPr>
            <a:endParaRPr lang="sr-Latn-RS"/>
          </a:p>
        </c:txPr>
        <c:crossAx val="123000320"/>
        <c:crosses val="autoZero"/>
        <c:crossBetween val="between"/>
        <c:majorUnit val="3000"/>
      </c:valAx>
    </c:plotArea>
    <c:legend>
      <c:legendPos val="r"/>
      <c:layout>
        <c:manualLayout>
          <c:xMode val="edge"/>
          <c:yMode val="edge"/>
          <c:x val="0.8682193870151258"/>
          <c:y val="0.44162520217160645"/>
          <c:w val="0.11752036343050702"/>
          <c:h val="0.12987097982253135"/>
        </c:manualLayout>
      </c:layout>
      <c:overlay val="0"/>
      <c:txPr>
        <a:bodyPr/>
        <a:lstStyle/>
        <a:p>
          <a:pPr>
            <a:defRPr sz="900"/>
          </a:pPr>
          <a:endParaRPr lang="sr-Latn-R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180974</xdr:colOff>
      <xdr:row>0</xdr:row>
      <xdr:rowOff>109536</xdr:rowOff>
    </xdr:from>
    <xdr:to>
      <xdr:col>10</xdr:col>
      <xdr:colOff>295275</xdr:colOff>
      <xdr:row>19</xdr:row>
      <xdr:rowOff>123824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1</xdr:row>
      <xdr:rowOff>33337</xdr:rowOff>
    </xdr:from>
    <xdr:to>
      <xdr:col>7</xdr:col>
      <xdr:colOff>28574</xdr:colOff>
      <xdr:row>18</xdr:row>
      <xdr:rowOff>23812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514349</xdr:colOff>
      <xdr:row>1</xdr:row>
      <xdr:rowOff>4762</xdr:rowOff>
    </xdr:from>
    <xdr:to>
      <xdr:col>12</xdr:col>
      <xdr:colOff>428624</xdr:colOff>
      <xdr:row>17</xdr:row>
      <xdr:rowOff>157162</xdr:rowOff>
    </xdr:to>
    <xdr:graphicFrame macro="">
      <xdr:nvGraphicFramePr>
        <xdr:cNvPr id="5" name="Chart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1485900</xdr:colOff>
      <xdr:row>45</xdr:row>
      <xdr:rowOff>0</xdr:rowOff>
    </xdr:to>
    <xdr:sp macro="" textlink="">
      <xdr:nvSpPr>
        <xdr:cNvPr id="19457" name="Text Box 1"/>
        <xdr:cNvSpPr txBox="1">
          <a:spLocks noChangeArrowheads="1"/>
        </xdr:cNvSpPr>
      </xdr:nvSpPr>
      <xdr:spPr bwMode="auto">
        <a:xfrm>
          <a:off x="1352550" y="107061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1123950</xdr:colOff>
      <xdr:row>44</xdr:row>
      <xdr:rowOff>0</xdr:rowOff>
    </xdr:from>
    <xdr:to>
      <xdr:col>2</xdr:col>
      <xdr:colOff>1123950</xdr:colOff>
      <xdr:row>45</xdr:row>
      <xdr:rowOff>0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352550" y="9258300"/>
          <a:ext cx="36195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1123950</xdr:colOff>
      <xdr:row>14</xdr:row>
      <xdr:rowOff>0</xdr:rowOff>
    </xdr:from>
    <xdr:to>
      <xdr:col>3</xdr:col>
      <xdr:colOff>1123950</xdr:colOff>
      <xdr:row>15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371600" y="2790825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3</xdr:col>
      <xdr:colOff>1123950</xdr:colOff>
      <xdr:row>19</xdr:row>
      <xdr:rowOff>0</xdr:rowOff>
    </xdr:from>
    <xdr:to>
      <xdr:col>3</xdr:col>
      <xdr:colOff>1123950</xdr:colOff>
      <xdr:row>19</xdr:row>
      <xdr:rowOff>161925</xdr:rowOff>
    </xdr:to>
    <xdr:sp macro="" textlink="">
      <xdr:nvSpPr>
        <xdr:cNvPr id="3" name="Text Box 1"/>
        <xdr:cNvSpPr txBox="1">
          <a:spLocks noChangeArrowheads="1"/>
        </xdr:cNvSpPr>
      </xdr:nvSpPr>
      <xdr:spPr bwMode="auto">
        <a:xfrm>
          <a:off x="1371600" y="3600450"/>
          <a:ext cx="0" cy="1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352425</xdr:colOff>
      <xdr:row>15</xdr:row>
      <xdr:rowOff>33336</xdr:rowOff>
    </xdr:from>
    <xdr:to>
      <xdr:col>17</xdr:col>
      <xdr:colOff>295275</xdr:colOff>
      <xdr:row>35</xdr:row>
      <xdr:rowOff>95250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2"/>
  <sheetViews>
    <sheetView showGridLines="0" tabSelected="1" workbookViewId="0">
      <selection activeCell="F17" sqref="F17"/>
    </sheetView>
  </sheetViews>
  <sheetFormatPr defaultColWidth="9.33203125" defaultRowHeight="12.75" x14ac:dyDescent="0.2"/>
  <cols>
    <col min="1" max="1" width="5.5" style="5" customWidth="1"/>
    <col min="2" max="2" width="14.1640625" style="5" customWidth="1"/>
    <col min="3" max="3" width="12.5" style="5" customWidth="1"/>
    <col min="4" max="4" width="4" style="5" customWidth="1"/>
    <col min="5" max="5" width="13.33203125" style="5" customWidth="1"/>
    <col min="6" max="6" width="12.5" style="5" customWidth="1"/>
    <col min="7" max="7" width="4" style="5" customWidth="1"/>
    <col min="8" max="8" width="13.33203125" style="5" customWidth="1"/>
    <col min="9" max="10" width="14.5" style="5" customWidth="1"/>
    <col min="11" max="13" width="9.33203125" style="5"/>
    <col min="14" max="14" width="9" style="5" customWidth="1"/>
    <col min="15" max="15" width="9.33203125" style="5" customWidth="1"/>
    <col min="16" max="16" width="8.1640625" style="5" customWidth="1"/>
    <col min="17" max="17" width="1.33203125" style="5" customWidth="1"/>
    <col min="18" max="18" width="13.33203125" style="5" customWidth="1"/>
    <col min="19" max="19" width="5.83203125" style="5" customWidth="1"/>
    <col min="20" max="21" width="5.6640625" style="5" customWidth="1"/>
    <col min="22" max="22" width="5.83203125" style="5" customWidth="1"/>
    <col min="23" max="28" width="5.6640625" style="5" customWidth="1"/>
    <col min="29" max="16384" width="9.33203125" style="5"/>
  </cols>
  <sheetData>
    <row r="1" spans="1:21" ht="28.5" customHeight="1" thickBot="1" x14ac:dyDescent="0.25">
      <c r="A1" s="181" t="s">
        <v>154</v>
      </c>
      <c r="B1" s="27"/>
      <c r="C1" s="27"/>
      <c r="D1" s="27"/>
      <c r="E1" s="27"/>
      <c r="F1" s="27"/>
      <c r="G1" s="27"/>
      <c r="H1" s="27"/>
      <c r="I1" s="27"/>
      <c r="J1" s="27"/>
    </row>
    <row r="2" spans="1:21" ht="30.75" customHeight="1" x14ac:dyDescent="0.2">
      <c r="A2" s="6"/>
      <c r="B2" s="61"/>
      <c r="C2" s="322" t="s">
        <v>0</v>
      </c>
      <c r="D2" s="324"/>
      <c r="E2" s="264" t="s">
        <v>5</v>
      </c>
      <c r="F2" s="322" t="s">
        <v>1</v>
      </c>
      <c r="G2" s="323"/>
      <c r="H2" s="265" t="s">
        <v>5</v>
      </c>
      <c r="I2" s="7" t="s">
        <v>79</v>
      </c>
      <c r="J2" s="318"/>
      <c r="S2" s="325"/>
      <c r="T2" s="325"/>
    </row>
    <row r="3" spans="1:21" ht="21.75" customHeight="1" x14ac:dyDescent="0.2">
      <c r="B3" s="62" t="s">
        <v>111</v>
      </c>
      <c r="C3" s="55">
        <v>767366</v>
      </c>
      <c r="D3" s="57"/>
      <c r="E3" s="266">
        <v>105</v>
      </c>
      <c r="F3" s="55">
        <v>1245669</v>
      </c>
      <c r="G3" s="27"/>
      <c r="H3" s="267">
        <v>105.3</v>
      </c>
      <c r="I3" s="8">
        <f>F3/C3</f>
        <v>1.6233049157768262</v>
      </c>
      <c r="J3" s="8"/>
      <c r="N3" s="9"/>
      <c r="O3" s="9"/>
      <c r="P3" s="58"/>
      <c r="R3" s="59"/>
      <c r="S3" s="29"/>
      <c r="T3" s="29"/>
      <c r="U3" s="13"/>
    </row>
    <row r="4" spans="1:21" ht="13.5" customHeight="1" x14ac:dyDescent="0.2">
      <c r="B4" s="62" t="s">
        <v>112</v>
      </c>
      <c r="C4" s="46">
        <v>876604</v>
      </c>
      <c r="D4" s="55"/>
      <c r="E4" s="267">
        <f t="shared" ref="E4:E6" si="0">C4/C3*100</f>
        <v>114.23544957686424</v>
      </c>
      <c r="F4" s="46">
        <v>1451891</v>
      </c>
      <c r="G4" s="27"/>
      <c r="H4" s="267">
        <f t="shared" ref="H4:H6" si="1">F4/F3*100</f>
        <v>116.55512018040106</v>
      </c>
      <c r="I4" s="8">
        <f>F4/C4</f>
        <v>1.6562678244680609</v>
      </c>
      <c r="J4" s="8"/>
      <c r="N4" s="9"/>
      <c r="P4" s="29"/>
    </row>
    <row r="5" spans="1:21" x14ac:dyDescent="0.2">
      <c r="B5" s="5" t="s">
        <v>120</v>
      </c>
      <c r="C5" s="86">
        <v>967902</v>
      </c>
      <c r="E5" s="267">
        <f t="shared" si="0"/>
        <v>110.41496502411579</v>
      </c>
      <c r="F5" s="25">
        <v>1602420</v>
      </c>
      <c r="H5" s="267">
        <f t="shared" si="1"/>
        <v>110.36778931751763</v>
      </c>
      <c r="I5" s="8">
        <f>F5/C5</f>
        <v>1.6555601703478244</v>
      </c>
      <c r="J5" s="8"/>
    </row>
    <row r="6" spans="1:21" x14ac:dyDescent="0.2">
      <c r="B6" s="3" t="s">
        <v>123</v>
      </c>
      <c r="C6" s="25">
        <v>1077778</v>
      </c>
      <c r="E6" s="267">
        <f t="shared" si="0"/>
        <v>111.35197571654982</v>
      </c>
      <c r="F6" s="25">
        <v>1804290</v>
      </c>
      <c r="H6" s="267">
        <f t="shared" si="1"/>
        <v>112.59782079604599</v>
      </c>
      <c r="I6" s="8">
        <f>F6/C6</f>
        <v>1.6740831599828536</v>
      </c>
      <c r="J6" s="8"/>
    </row>
    <row r="7" spans="1:21" ht="15" x14ac:dyDescent="0.2">
      <c r="B7" s="2" t="s">
        <v>182</v>
      </c>
      <c r="C7" s="192">
        <v>1152598</v>
      </c>
      <c r="E7" s="267" t="s">
        <v>12</v>
      </c>
      <c r="F7" s="25">
        <v>2016107</v>
      </c>
      <c r="H7" s="267" t="s">
        <v>12</v>
      </c>
      <c r="I7" s="8">
        <f>F7/C7</f>
        <v>1.7491848849295244</v>
      </c>
      <c r="J7" s="8"/>
      <c r="O7" s="148"/>
      <c r="P7" s="148"/>
      <c r="Q7" s="64"/>
    </row>
    <row r="8" spans="1:21" ht="26.25" customHeight="1" thickBot="1" x14ac:dyDescent="0.25">
      <c r="B8" s="63" t="s">
        <v>155</v>
      </c>
      <c r="C8" s="55"/>
      <c r="D8" s="55"/>
      <c r="E8" s="199"/>
      <c r="F8" s="55"/>
      <c r="G8" s="27"/>
      <c r="H8" s="66"/>
      <c r="I8" s="85"/>
      <c r="J8" s="85"/>
    </row>
    <row r="9" spans="1:21" ht="19.5" customHeight="1" x14ac:dyDescent="0.2">
      <c r="B9" s="251" t="s">
        <v>217</v>
      </c>
      <c r="C9" s="55">
        <f>SUM(C10:C12)</f>
        <v>171158</v>
      </c>
      <c r="D9" s="55"/>
      <c r="E9" s="268" t="s">
        <v>230</v>
      </c>
      <c r="F9" s="55">
        <f>SUM(F10:F12)</f>
        <v>325303</v>
      </c>
      <c r="G9" s="27"/>
      <c r="H9" s="269" t="s">
        <v>233</v>
      </c>
      <c r="I9" s="185">
        <f>F9/C9</f>
        <v>1.9006006146367684</v>
      </c>
      <c r="J9" s="285"/>
      <c r="K9" s="315"/>
      <c r="L9" s="309" t="s">
        <v>229</v>
      </c>
      <c r="M9" s="308"/>
      <c r="N9" s="243" t="s">
        <v>225</v>
      </c>
    </row>
    <row r="10" spans="1:21" s="163" customFormat="1" ht="17.25" customHeight="1" x14ac:dyDescent="0.2">
      <c r="B10" s="250" t="s">
        <v>194</v>
      </c>
      <c r="C10" s="182">
        <v>48720</v>
      </c>
      <c r="D10" s="183"/>
      <c r="E10" s="270">
        <f>ROUND(C10/O11*100,1)</f>
        <v>50.5</v>
      </c>
      <c r="F10" s="182">
        <v>96523</v>
      </c>
      <c r="G10" s="184"/>
      <c r="H10" s="270">
        <f>ROUND(F10/P11*100,1)</f>
        <v>56.2</v>
      </c>
      <c r="I10" s="185">
        <f>F10/C10</f>
        <v>1.9811781609195402</v>
      </c>
      <c r="J10" s="285"/>
      <c r="K10" s="316"/>
      <c r="L10" s="310">
        <v>153453</v>
      </c>
      <c r="N10" s="148"/>
      <c r="O10" s="148" t="s">
        <v>62</v>
      </c>
      <c r="P10" s="64" t="s">
        <v>63</v>
      </c>
      <c r="Q10" s="17"/>
      <c r="R10" s="321"/>
      <c r="S10" s="321"/>
    </row>
    <row r="11" spans="1:21" ht="13.5" customHeight="1" x14ac:dyDescent="0.2">
      <c r="A11" s="14"/>
      <c r="B11" s="250" t="s">
        <v>195</v>
      </c>
      <c r="C11" s="186">
        <v>48696</v>
      </c>
      <c r="D11" s="187"/>
      <c r="E11" s="270">
        <f>ROUND(C11/C10*100,1)</f>
        <v>100</v>
      </c>
      <c r="F11" s="186">
        <v>94533</v>
      </c>
      <c r="G11" s="188"/>
      <c r="H11" s="270">
        <f>ROUND(F11/F10*100,1)</f>
        <v>97.9</v>
      </c>
      <c r="I11" s="185">
        <f>F11/C11</f>
        <v>1.9412888122227698</v>
      </c>
      <c r="J11" s="285"/>
      <c r="K11" s="316"/>
      <c r="L11" s="310" t="s">
        <v>231</v>
      </c>
      <c r="N11" s="5" t="s">
        <v>226</v>
      </c>
      <c r="O11" s="5">
        <v>96434</v>
      </c>
      <c r="P11" s="5">
        <v>171882</v>
      </c>
      <c r="Q11" s="17"/>
      <c r="R11" s="17"/>
      <c r="S11" s="17"/>
    </row>
    <row r="12" spans="1:21" ht="13.5" customHeight="1" x14ac:dyDescent="0.2">
      <c r="A12" s="14"/>
      <c r="B12" s="250" t="s">
        <v>223</v>
      </c>
      <c r="C12" s="186">
        <v>73742</v>
      </c>
      <c r="D12" s="187"/>
      <c r="E12" s="270">
        <f>ROUND(C12/C11*100,1)</f>
        <v>151.4</v>
      </c>
      <c r="F12" s="286">
        <v>134247</v>
      </c>
      <c r="G12" s="188"/>
      <c r="H12" s="270">
        <f>ROUND(F12/F11*100,1)</f>
        <v>142</v>
      </c>
      <c r="I12" s="285">
        <f>F12/C12</f>
        <v>1.8204957825933661</v>
      </c>
      <c r="J12" s="285"/>
      <c r="K12" s="316"/>
      <c r="L12" s="310">
        <f>SUM(C9/L10)*100</f>
        <v>111.53773468097722</v>
      </c>
      <c r="N12" s="158" t="s">
        <v>227</v>
      </c>
      <c r="Q12" s="17"/>
      <c r="R12" s="17"/>
      <c r="S12" s="17"/>
    </row>
    <row r="13" spans="1:21" ht="24.75" customHeight="1" thickBot="1" x14ac:dyDescent="0.25">
      <c r="A13" s="14" t="s">
        <v>183</v>
      </c>
      <c r="B13" s="14"/>
      <c r="C13" s="1"/>
      <c r="D13" s="1"/>
      <c r="E13" s="2"/>
      <c r="F13" s="15"/>
      <c r="G13" s="2"/>
      <c r="H13" s="10"/>
      <c r="I13" s="12"/>
      <c r="J13" s="12"/>
      <c r="K13" s="317"/>
      <c r="L13" s="311"/>
      <c r="O13" s="17"/>
      <c r="P13" s="17"/>
      <c r="Q13" s="17"/>
      <c r="R13" s="17"/>
      <c r="S13" s="17"/>
    </row>
    <row r="14" spans="1:21" ht="12.75" customHeight="1" x14ac:dyDescent="0.2">
      <c r="A14" s="14" t="s">
        <v>186</v>
      </c>
      <c r="B14" s="14"/>
      <c r="C14" s="1"/>
      <c r="D14" s="1"/>
      <c r="E14" s="2"/>
      <c r="F14" s="15"/>
      <c r="G14" s="2"/>
      <c r="H14" s="10"/>
      <c r="I14" s="12"/>
      <c r="J14" s="12"/>
    </row>
    <row r="15" spans="1:21" ht="21" customHeight="1" x14ac:dyDescent="0.2">
      <c r="A15" s="16"/>
      <c r="B15" s="16"/>
      <c r="C15" s="1"/>
      <c r="D15" s="1"/>
      <c r="E15" s="2"/>
      <c r="F15" s="15"/>
      <c r="G15" s="2"/>
      <c r="H15" s="10"/>
      <c r="I15" s="12"/>
      <c r="J15" s="12"/>
      <c r="L15" s="5">
        <v>287048</v>
      </c>
    </row>
    <row r="16" spans="1:21" ht="21" customHeight="1" x14ac:dyDescent="0.2">
      <c r="A16" s="16"/>
      <c r="B16" s="16"/>
      <c r="C16" s="1"/>
      <c r="D16" s="1"/>
      <c r="E16" s="2"/>
      <c r="F16" s="15"/>
      <c r="G16" s="2"/>
      <c r="H16" s="10"/>
      <c r="I16" s="12"/>
      <c r="J16" s="12"/>
      <c r="L16" s="5" t="s">
        <v>232</v>
      </c>
      <c r="M16" s="5">
        <f>SUM(F9/L15*100)</f>
        <v>113.32703938017335</v>
      </c>
    </row>
    <row r="17" spans="1:27" ht="21" customHeight="1" x14ac:dyDescent="0.2">
      <c r="A17" s="16"/>
      <c r="B17" s="16"/>
      <c r="C17" s="1"/>
      <c r="D17" s="1"/>
      <c r="E17" s="2"/>
      <c r="F17" s="15"/>
      <c r="G17" s="2"/>
      <c r="H17" s="10"/>
      <c r="I17" s="12"/>
      <c r="J17" s="12"/>
    </row>
    <row r="18" spans="1:27" x14ac:dyDescent="0.2">
      <c r="A18" s="10"/>
      <c r="B18" s="10"/>
      <c r="C18" s="1"/>
      <c r="D18" s="1"/>
      <c r="E18" s="2"/>
      <c r="F18" s="15"/>
      <c r="G18" s="2"/>
      <c r="H18" s="10"/>
      <c r="I18" s="12"/>
      <c r="J18" s="12"/>
      <c r="O18" s="17"/>
    </row>
    <row r="19" spans="1:27" x14ac:dyDescent="0.2">
      <c r="A19" s="10"/>
      <c r="B19" s="10"/>
      <c r="C19" s="1"/>
      <c r="D19" s="1"/>
      <c r="E19" s="2"/>
      <c r="F19" s="15"/>
      <c r="G19" s="2"/>
      <c r="H19" s="10"/>
      <c r="I19" s="12"/>
      <c r="J19" s="12"/>
      <c r="O19" s="17"/>
    </row>
    <row r="20" spans="1:27" x14ac:dyDescent="0.2">
      <c r="A20" s="10"/>
      <c r="B20" s="10"/>
      <c r="C20" s="1"/>
      <c r="D20" s="1"/>
      <c r="E20" s="2"/>
      <c r="F20" s="15"/>
      <c r="G20" s="2"/>
      <c r="H20" s="10"/>
      <c r="I20" s="12"/>
      <c r="J20" s="12"/>
      <c r="P20" s="12"/>
      <c r="Q20" s="12"/>
      <c r="R20" s="12"/>
      <c r="S20" s="12"/>
      <c r="T20" s="180"/>
      <c r="U20" s="12"/>
      <c r="V20" s="12"/>
      <c r="W20" s="12"/>
      <c r="X20" s="180"/>
      <c r="Y20" s="180"/>
      <c r="Z20" s="180"/>
      <c r="AA20" s="180"/>
    </row>
    <row r="21" spans="1:27" x14ac:dyDescent="0.2">
      <c r="A21" s="10"/>
      <c r="B21" s="10"/>
      <c r="C21" s="1"/>
      <c r="D21" s="1"/>
      <c r="E21" s="18"/>
      <c r="F21" s="15"/>
      <c r="G21" s="2"/>
      <c r="H21" s="18"/>
      <c r="I21" s="19"/>
      <c r="J21" s="19"/>
      <c r="Q21" s="180"/>
      <c r="R21" s="180"/>
      <c r="S21" s="180"/>
      <c r="T21" s="180"/>
      <c r="U21" s="180"/>
      <c r="V21" s="180"/>
      <c r="W21" s="180"/>
      <c r="X21" s="180"/>
      <c r="Y21" s="180"/>
      <c r="Z21" s="180"/>
      <c r="AA21" s="180"/>
    </row>
    <row r="22" spans="1:27" x14ac:dyDescent="0.2">
      <c r="A22" s="10"/>
      <c r="B22" s="10"/>
      <c r="C22" s="1"/>
      <c r="D22" s="1"/>
      <c r="E22" s="18"/>
      <c r="F22" s="15"/>
      <c r="G22" s="2"/>
      <c r="H22" s="18"/>
      <c r="I22" s="19"/>
      <c r="J22" s="19"/>
      <c r="Q22" s="180"/>
      <c r="R22" s="180"/>
      <c r="S22" s="180"/>
      <c r="T22" s="180"/>
      <c r="U22" s="180"/>
      <c r="V22" s="180"/>
      <c r="W22" s="180"/>
      <c r="X22" s="180"/>
      <c r="Y22" s="180"/>
      <c r="Z22" s="180"/>
      <c r="AA22" s="180"/>
    </row>
  </sheetData>
  <mergeCells count="4">
    <mergeCell ref="R10:S10"/>
    <mergeCell ref="F2:G2"/>
    <mergeCell ref="C2:D2"/>
    <mergeCell ref="S2:T2"/>
  </mergeCells>
  <phoneticPr fontId="1" type="noConversion"/>
  <printOptions horizontalCentered="1"/>
  <pageMargins left="0.59055118110236227" right="0.59055118110236227" top="3.1496062992125986" bottom="0.59055118110236227" header="0.51181102362204722" footer="0.51181102362204722"/>
  <pageSetup paperSize="9" scale="90" orientation="portrait" r:id="rId1"/>
  <headerFooter alignWithMargins="0">
    <oddHeader>&amp;LPRIOPĆENJE TURIZAM I.-IX.2016.&amp;R&amp;D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4"/>
  <sheetViews>
    <sheetView showGridLines="0" workbookViewId="0">
      <selection activeCell="AC5" sqref="AC5"/>
    </sheetView>
  </sheetViews>
  <sheetFormatPr defaultColWidth="8.83203125" defaultRowHeight="12.75" x14ac:dyDescent="0.2"/>
  <cols>
    <col min="1" max="1" width="0.83203125" style="5" customWidth="1"/>
    <col min="2" max="2" width="1.83203125" style="5" customWidth="1"/>
    <col min="3" max="3" width="22.1640625" style="5" customWidth="1"/>
    <col min="4" max="4" width="9.33203125" style="5" customWidth="1"/>
    <col min="5" max="5" width="1" style="5" customWidth="1"/>
    <col min="6" max="6" width="9.33203125" style="5" customWidth="1"/>
    <col min="7" max="7" width="1" style="5" customWidth="1"/>
    <col min="8" max="8" width="9.33203125" style="5" customWidth="1"/>
    <col min="9" max="9" width="1" style="5" customWidth="1"/>
    <col min="10" max="10" width="9.33203125" style="5" customWidth="1"/>
    <col min="11" max="11" width="1" style="5" customWidth="1"/>
    <col min="12" max="12" width="9.33203125" style="5" customWidth="1"/>
    <col min="13" max="13" width="1" style="5" customWidth="1"/>
    <col min="14" max="14" width="9.33203125" style="5" customWidth="1"/>
    <col min="15" max="15" width="1" style="5" customWidth="1"/>
    <col min="16" max="16" width="9.33203125" style="5" customWidth="1"/>
    <col min="17" max="17" width="1" style="5" customWidth="1"/>
    <col min="18" max="18" width="9.33203125" style="5" customWidth="1"/>
    <col min="19" max="19" width="1" style="5" customWidth="1"/>
    <col min="20" max="20" width="8.83203125" style="5"/>
    <col min="21" max="21" width="1.83203125" style="5" customWidth="1"/>
    <col min="22" max="22" width="9.33203125" style="5" customWidth="1"/>
    <col min="23" max="16384" width="8.83203125" style="5"/>
  </cols>
  <sheetData>
    <row r="1" spans="1:27" ht="27.75" customHeight="1" thickBot="1" x14ac:dyDescent="0.25">
      <c r="A1" s="181" t="s">
        <v>201</v>
      </c>
      <c r="T1" s="2"/>
    </row>
    <row r="2" spans="1:27" ht="18.75" customHeight="1" x14ac:dyDescent="0.2">
      <c r="A2" s="448" t="s">
        <v>166</v>
      </c>
      <c r="B2" s="448"/>
      <c r="C2" s="448"/>
      <c r="D2" s="372" t="s">
        <v>0</v>
      </c>
      <c r="E2" s="373"/>
      <c r="F2" s="373"/>
      <c r="G2" s="373"/>
      <c r="H2" s="373"/>
      <c r="I2" s="373"/>
      <c r="J2" s="373"/>
      <c r="K2" s="449"/>
      <c r="L2" s="378" t="s">
        <v>1</v>
      </c>
      <c r="M2" s="335"/>
      <c r="N2" s="335"/>
      <c r="O2" s="335"/>
      <c r="P2" s="335"/>
      <c r="Q2" s="335"/>
      <c r="R2" s="335"/>
      <c r="S2" s="335"/>
      <c r="T2" s="2"/>
    </row>
    <row r="3" spans="1:27" ht="18.75" customHeight="1" x14ac:dyDescent="0.2">
      <c r="A3" s="399"/>
      <c r="B3" s="399"/>
      <c r="C3" s="399"/>
      <c r="D3" s="446" t="s">
        <v>167</v>
      </c>
      <c r="E3" s="446"/>
      <c r="F3" s="446"/>
      <c r="G3" s="446"/>
      <c r="H3" s="332" t="s">
        <v>168</v>
      </c>
      <c r="I3" s="332"/>
      <c r="J3" s="332"/>
      <c r="K3" s="450"/>
      <c r="L3" s="337" t="s">
        <v>167</v>
      </c>
      <c r="M3" s="332"/>
      <c r="N3" s="332"/>
      <c r="O3" s="450"/>
      <c r="P3" s="337" t="s">
        <v>168</v>
      </c>
      <c r="Q3" s="332"/>
      <c r="R3" s="332"/>
      <c r="S3" s="332"/>
      <c r="T3" s="2"/>
    </row>
    <row r="4" spans="1:27" ht="29.25" customHeight="1" x14ac:dyDescent="0.2">
      <c r="A4" s="426"/>
      <c r="B4" s="426"/>
      <c r="C4" s="426"/>
      <c r="D4" s="446" t="s">
        <v>169</v>
      </c>
      <c r="E4" s="446"/>
      <c r="F4" s="446" t="s">
        <v>185</v>
      </c>
      <c r="G4" s="446"/>
      <c r="H4" s="446" t="s">
        <v>169</v>
      </c>
      <c r="I4" s="446"/>
      <c r="J4" s="446" t="s">
        <v>185</v>
      </c>
      <c r="K4" s="446"/>
      <c r="L4" s="446" t="s">
        <v>169</v>
      </c>
      <c r="M4" s="446"/>
      <c r="N4" s="446" t="s">
        <v>185</v>
      </c>
      <c r="O4" s="446"/>
      <c r="P4" s="446" t="s">
        <v>169</v>
      </c>
      <c r="Q4" s="446"/>
      <c r="R4" s="446" t="s">
        <v>185</v>
      </c>
      <c r="S4" s="338"/>
      <c r="T4" s="2"/>
    </row>
    <row r="5" spans="1:27" ht="24.75" customHeight="1" x14ac:dyDescent="0.2">
      <c r="A5" s="447" t="s">
        <v>170</v>
      </c>
      <c r="B5" s="447"/>
      <c r="C5" s="447"/>
      <c r="D5" s="228">
        <f>SUM(D6,D7,D8,D9,D10,D11,D12)</f>
        <v>11032</v>
      </c>
      <c r="E5" s="44"/>
      <c r="F5" s="44">
        <f>SUM(F6,F7,F8,F9,F10,F11,F12)</f>
        <v>32894</v>
      </c>
      <c r="G5" s="44"/>
      <c r="H5" s="44">
        <f t="shared" ref="H5:J5" si="0">SUM(H6,H7,H8,H9,H10,H11,H12)</f>
        <v>7636</v>
      </c>
      <c r="I5" s="44">
        <f t="shared" si="0"/>
        <v>0</v>
      </c>
      <c r="J5" s="44">
        <f t="shared" si="0"/>
        <v>22180</v>
      </c>
      <c r="K5" s="44"/>
      <c r="L5" s="228">
        <f t="shared" ref="L5:R5" si="1">SUM(L6,L7,L8,L9,L10,L11,L12)</f>
        <v>18961</v>
      </c>
      <c r="M5" s="44">
        <f t="shared" si="1"/>
        <v>0</v>
      </c>
      <c r="N5" s="44">
        <f t="shared" si="1"/>
        <v>63416</v>
      </c>
      <c r="O5" s="44">
        <f t="shared" si="1"/>
        <v>0</v>
      </c>
      <c r="P5" s="44">
        <f t="shared" si="1"/>
        <v>13661</v>
      </c>
      <c r="Q5" s="44">
        <f t="shared" si="1"/>
        <v>0</v>
      </c>
      <c r="R5" s="44">
        <f t="shared" si="1"/>
        <v>38209</v>
      </c>
      <c r="S5" s="44"/>
    </row>
    <row r="6" spans="1:27" ht="20.25" customHeight="1" x14ac:dyDescent="0.2">
      <c r="B6" s="5" t="s">
        <v>171</v>
      </c>
      <c r="C6" s="2"/>
      <c r="D6" s="229">
        <v>439</v>
      </c>
      <c r="E6" s="25"/>
      <c r="F6" s="4">
        <v>590</v>
      </c>
      <c r="G6" s="25"/>
      <c r="H6" s="25">
        <v>868</v>
      </c>
      <c r="I6" s="25"/>
      <c r="J6" s="4">
        <v>486</v>
      </c>
      <c r="K6" s="230"/>
      <c r="L6" s="4">
        <v>772</v>
      </c>
      <c r="M6" s="107"/>
      <c r="N6" s="4">
        <v>1153</v>
      </c>
      <c r="O6" s="25"/>
      <c r="P6" s="4">
        <v>1458</v>
      </c>
      <c r="Q6" s="25"/>
      <c r="R6" s="4">
        <v>997</v>
      </c>
      <c r="S6" s="25"/>
    </row>
    <row r="7" spans="1:27" ht="16.5" customHeight="1" x14ac:dyDescent="0.2">
      <c r="B7" s="5" t="s">
        <v>172</v>
      </c>
      <c r="C7" s="2"/>
      <c r="D7" s="229">
        <v>1160</v>
      </c>
      <c r="E7" s="25"/>
      <c r="F7" s="4">
        <v>3234</v>
      </c>
      <c r="G7" s="25"/>
      <c r="H7" s="25">
        <v>1075</v>
      </c>
      <c r="I7" s="25"/>
      <c r="J7" s="4">
        <v>2876</v>
      </c>
      <c r="K7" s="230"/>
      <c r="L7" s="107">
        <v>2150</v>
      </c>
      <c r="M7" s="17"/>
      <c r="N7" s="107">
        <v>7233</v>
      </c>
      <c r="O7" s="45"/>
      <c r="P7" s="4">
        <v>1895</v>
      </c>
      <c r="Q7" s="17"/>
      <c r="R7" s="4">
        <v>6058</v>
      </c>
      <c r="S7" s="45"/>
    </row>
    <row r="8" spans="1:27" ht="16.5" customHeight="1" x14ac:dyDescent="0.2">
      <c r="B8" s="370" t="s">
        <v>173</v>
      </c>
      <c r="C8" s="370"/>
      <c r="D8" s="229">
        <v>2515</v>
      </c>
      <c r="E8" s="25"/>
      <c r="F8" s="4">
        <v>6535</v>
      </c>
      <c r="G8" s="25"/>
      <c r="H8" s="136">
        <v>1750</v>
      </c>
      <c r="I8" s="25"/>
      <c r="J8" s="136">
        <v>3950</v>
      </c>
      <c r="K8" s="230"/>
      <c r="L8" s="139">
        <v>4636</v>
      </c>
      <c r="M8" s="17"/>
      <c r="N8" s="139">
        <v>14165</v>
      </c>
      <c r="O8" s="45"/>
      <c r="P8" s="136">
        <v>3409</v>
      </c>
      <c r="Q8" s="17"/>
      <c r="R8" s="136">
        <v>8122</v>
      </c>
      <c r="S8" s="45"/>
    </row>
    <row r="9" spans="1:27" ht="16.5" customHeight="1" x14ac:dyDescent="0.2">
      <c r="B9" s="3" t="s">
        <v>174</v>
      </c>
      <c r="C9" s="231"/>
      <c r="D9" s="229">
        <v>3150</v>
      </c>
      <c r="E9" s="25"/>
      <c r="F9" s="4">
        <v>7972</v>
      </c>
      <c r="G9" s="25"/>
      <c r="H9" s="136">
        <v>1822</v>
      </c>
      <c r="I9" s="25"/>
      <c r="J9" s="136">
        <v>3612</v>
      </c>
      <c r="K9" s="230"/>
      <c r="L9" s="45">
        <v>5267</v>
      </c>
      <c r="M9" s="17"/>
      <c r="N9" s="45">
        <v>15789</v>
      </c>
      <c r="O9" s="45"/>
      <c r="P9" s="136">
        <v>3060</v>
      </c>
      <c r="Q9" s="17"/>
      <c r="R9" s="136">
        <v>6997</v>
      </c>
      <c r="S9" s="45"/>
    </row>
    <row r="10" spans="1:27" ht="16.5" customHeight="1" x14ac:dyDescent="0.2">
      <c r="B10" s="3" t="s">
        <v>175</v>
      </c>
      <c r="C10" s="87"/>
      <c r="D10" s="229">
        <v>2202</v>
      </c>
      <c r="E10" s="4"/>
      <c r="F10" s="4">
        <v>7166</v>
      </c>
      <c r="G10" s="25"/>
      <c r="H10" s="136">
        <v>1245</v>
      </c>
      <c r="I10" s="178"/>
      <c r="J10" s="136">
        <v>4464</v>
      </c>
      <c r="K10" s="230"/>
      <c r="L10" s="45">
        <v>3461</v>
      </c>
      <c r="M10" s="107"/>
      <c r="N10" s="45">
        <v>12959</v>
      </c>
      <c r="O10" s="45"/>
      <c r="P10" s="136">
        <v>2134</v>
      </c>
      <c r="Q10" s="179"/>
      <c r="R10" s="136">
        <v>6797</v>
      </c>
      <c r="S10" s="45"/>
    </row>
    <row r="11" spans="1:27" ht="16.5" customHeight="1" x14ac:dyDescent="0.2">
      <c r="B11" s="5" t="s">
        <v>176</v>
      </c>
      <c r="C11" s="87"/>
      <c r="D11" s="229">
        <v>1172</v>
      </c>
      <c r="E11" s="25"/>
      <c r="F11" s="4">
        <v>4963</v>
      </c>
      <c r="G11" s="25"/>
      <c r="H11" s="25">
        <v>661</v>
      </c>
      <c r="I11" s="25"/>
      <c r="J11" s="25">
        <v>4886</v>
      </c>
      <c r="K11" s="230"/>
      <c r="L11" s="25">
        <v>2018</v>
      </c>
      <c r="M11" s="17"/>
      <c r="N11" s="25">
        <v>8244</v>
      </c>
      <c r="O11" s="45"/>
      <c r="P11" s="25">
        <v>1293</v>
      </c>
      <c r="Q11" s="17"/>
      <c r="R11" s="25">
        <v>6547</v>
      </c>
      <c r="S11" s="45"/>
    </row>
    <row r="12" spans="1:27" ht="16.5" customHeight="1" x14ac:dyDescent="0.2">
      <c r="B12" s="5" t="s">
        <v>177</v>
      </c>
      <c r="C12" s="87"/>
      <c r="D12" s="229">
        <v>394</v>
      </c>
      <c r="E12" s="25"/>
      <c r="F12" s="4">
        <v>2434</v>
      </c>
      <c r="G12" s="25"/>
      <c r="H12" s="25">
        <v>215</v>
      </c>
      <c r="I12" s="25"/>
      <c r="J12" s="25">
        <v>1906</v>
      </c>
      <c r="K12" s="230"/>
      <c r="L12" s="25">
        <v>657</v>
      </c>
      <c r="M12" s="17"/>
      <c r="N12" s="25">
        <v>3873</v>
      </c>
      <c r="O12" s="45"/>
      <c r="P12" s="25">
        <v>412</v>
      </c>
      <c r="Q12" s="17"/>
      <c r="R12" s="25">
        <v>2691</v>
      </c>
      <c r="S12" s="45"/>
    </row>
    <row r="14" spans="1:27" x14ac:dyDescent="0.2">
      <c r="H14" s="17"/>
      <c r="AA14" s="5" t="s">
        <v>178</v>
      </c>
    </row>
    <row r="15" spans="1:27" x14ac:dyDescent="0.2">
      <c r="C15" s="232"/>
      <c r="D15" s="64"/>
      <c r="E15" s="64"/>
      <c r="F15" s="101"/>
      <c r="G15" s="64"/>
      <c r="H15" s="64"/>
      <c r="I15" s="64"/>
      <c r="J15" s="64"/>
      <c r="K15" s="64"/>
      <c r="L15" s="64"/>
      <c r="M15" s="64"/>
      <c r="N15" s="101"/>
    </row>
    <row r="16" spans="1:27" x14ac:dyDescent="0.2">
      <c r="C16" s="64"/>
      <c r="D16" s="64"/>
      <c r="E16" s="64"/>
      <c r="F16" s="101"/>
      <c r="G16" s="64"/>
      <c r="H16" s="64"/>
      <c r="I16" s="64"/>
      <c r="J16" s="64"/>
      <c r="K16" s="64"/>
      <c r="L16" s="64"/>
      <c r="M16" s="64"/>
      <c r="N16" s="101"/>
      <c r="W16" s="153"/>
      <c r="X16" s="153"/>
      <c r="Y16" s="153"/>
      <c r="Z16" s="5" t="s">
        <v>19</v>
      </c>
      <c r="AA16" s="5" t="s">
        <v>179</v>
      </c>
    </row>
    <row r="17" spans="3:28" x14ac:dyDescent="0.2">
      <c r="C17" s="64"/>
      <c r="D17" s="64"/>
      <c r="E17" s="64"/>
      <c r="F17" s="101"/>
      <c r="G17" s="64"/>
      <c r="H17" s="64"/>
      <c r="I17" s="64"/>
      <c r="J17" s="64"/>
      <c r="K17" s="64"/>
      <c r="L17" s="64"/>
      <c r="M17" s="64"/>
      <c r="N17" s="101"/>
      <c r="X17" s="5" t="s">
        <v>171</v>
      </c>
      <c r="Z17" s="17">
        <f>SUM(N6,R6)</f>
        <v>2150</v>
      </c>
      <c r="AA17" s="25">
        <f t="shared" ref="AA17:AA23" si="2">SUM(L6,P6)</f>
        <v>2230</v>
      </c>
      <c r="AB17" s="17"/>
    </row>
    <row r="18" spans="3:28" x14ac:dyDescent="0.2">
      <c r="C18" s="64"/>
      <c r="D18" s="64"/>
      <c r="E18" s="64"/>
      <c r="F18" s="64"/>
      <c r="G18" s="64"/>
      <c r="H18" s="64"/>
      <c r="I18" s="64"/>
      <c r="J18" s="64"/>
      <c r="K18" s="64"/>
      <c r="L18" s="64"/>
      <c r="M18" s="64"/>
      <c r="N18" s="64"/>
      <c r="X18" s="5" t="s">
        <v>172</v>
      </c>
      <c r="Z18" s="17">
        <f t="shared" ref="Z18:Z23" si="3">SUM(N7,R7)</f>
        <v>13291</v>
      </c>
      <c r="AA18" s="25">
        <f t="shared" si="2"/>
        <v>4045</v>
      </c>
      <c r="AB18" s="17"/>
    </row>
    <row r="19" spans="3:28" x14ac:dyDescent="0.2">
      <c r="C19" s="64"/>
      <c r="D19" s="64"/>
      <c r="E19" s="64"/>
      <c r="F19" s="64"/>
      <c r="G19" s="64"/>
      <c r="H19" s="64"/>
      <c r="I19" s="64"/>
      <c r="J19" s="64"/>
      <c r="K19" s="64"/>
      <c r="L19" s="64"/>
      <c r="M19" s="64"/>
      <c r="N19" s="64"/>
      <c r="X19" s="233" t="s">
        <v>173</v>
      </c>
      <c r="Y19" s="233"/>
      <c r="Z19" s="17">
        <f t="shared" si="3"/>
        <v>22287</v>
      </c>
      <c r="AA19" s="25">
        <f t="shared" si="2"/>
        <v>8045</v>
      </c>
      <c r="AB19" s="17"/>
    </row>
    <row r="20" spans="3:28" x14ac:dyDescent="0.2">
      <c r="X20" s="3" t="s">
        <v>174</v>
      </c>
      <c r="Y20" s="2"/>
      <c r="Z20" s="17">
        <f t="shared" si="3"/>
        <v>22786</v>
      </c>
      <c r="AA20" s="25">
        <f t="shared" si="2"/>
        <v>8327</v>
      </c>
      <c r="AB20" s="17"/>
    </row>
    <row r="21" spans="3:28" x14ac:dyDescent="0.2">
      <c r="X21" s="3" t="s">
        <v>175</v>
      </c>
      <c r="Y21" s="2"/>
      <c r="Z21" s="17">
        <f t="shared" si="3"/>
        <v>19756</v>
      </c>
      <c r="AA21" s="25">
        <f t="shared" si="2"/>
        <v>5595</v>
      </c>
      <c r="AB21" s="17"/>
    </row>
    <row r="22" spans="3:28" x14ac:dyDescent="0.2">
      <c r="X22" s="5" t="s">
        <v>176</v>
      </c>
      <c r="Z22" s="17">
        <f t="shared" si="3"/>
        <v>14791</v>
      </c>
      <c r="AA22" s="25">
        <f t="shared" si="2"/>
        <v>3311</v>
      </c>
      <c r="AB22" s="17"/>
    </row>
    <row r="23" spans="3:28" x14ac:dyDescent="0.2">
      <c r="X23" s="5" t="s">
        <v>177</v>
      </c>
      <c r="Z23" s="17">
        <f t="shared" si="3"/>
        <v>6564</v>
      </c>
      <c r="AA23" s="25">
        <f t="shared" si="2"/>
        <v>1069</v>
      </c>
      <c r="AB23" s="17"/>
    </row>
    <row r="24" spans="3:28" x14ac:dyDescent="0.2">
      <c r="X24" s="5" t="s">
        <v>180</v>
      </c>
      <c r="Z24" s="68">
        <f>SUM(Z17:Z23)</f>
        <v>101625</v>
      </c>
      <c r="AA24" s="68">
        <f>SUM(AA17:AA23)</f>
        <v>32622</v>
      </c>
      <c r="AB24" s="68"/>
    </row>
  </sheetData>
  <mergeCells count="17">
    <mergeCell ref="R4:S4"/>
    <mergeCell ref="A5:C5"/>
    <mergeCell ref="A2:C4"/>
    <mergeCell ref="D2:K2"/>
    <mergeCell ref="L2:S2"/>
    <mergeCell ref="D3:G3"/>
    <mergeCell ref="H3:K3"/>
    <mergeCell ref="L3:O3"/>
    <mergeCell ref="P3:S3"/>
    <mergeCell ref="D4:E4"/>
    <mergeCell ref="F4:G4"/>
    <mergeCell ref="H4:I4"/>
    <mergeCell ref="B8:C8"/>
    <mergeCell ref="J4:K4"/>
    <mergeCell ref="L4:M4"/>
    <mergeCell ref="N4:O4"/>
    <mergeCell ref="P4:Q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1:O20"/>
  <sheetViews>
    <sheetView workbookViewId="0">
      <selection activeCell="E31" sqref="E31"/>
    </sheetView>
  </sheetViews>
  <sheetFormatPr defaultRowHeight="12.75" x14ac:dyDescent="0.2"/>
  <cols>
    <col min="13" max="13" width="10" customWidth="1"/>
    <col min="14" max="14" width="10.83203125" customWidth="1"/>
  </cols>
  <sheetData>
    <row r="1" spans="12:15" x14ac:dyDescent="0.2">
      <c r="L1" s="5" t="s">
        <v>53</v>
      </c>
      <c r="M1" s="5"/>
      <c r="N1" s="5"/>
    </row>
    <row r="2" spans="12:15" x14ac:dyDescent="0.2">
      <c r="L2" s="5"/>
      <c r="M2" s="5" t="s">
        <v>144</v>
      </c>
      <c r="N2" s="5" t="s">
        <v>155</v>
      </c>
    </row>
    <row r="3" spans="12:15" x14ac:dyDescent="0.2">
      <c r="L3" s="180" t="s">
        <v>80</v>
      </c>
      <c r="M3" s="17">
        <v>44876</v>
      </c>
      <c r="N3" s="17">
        <v>48720</v>
      </c>
    </row>
    <row r="4" spans="12:15" x14ac:dyDescent="0.2">
      <c r="L4" s="180" t="s">
        <v>81</v>
      </c>
      <c r="M4" s="17">
        <v>45866</v>
      </c>
      <c r="N4" s="17">
        <v>48696</v>
      </c>
    </row>
    <row r="5" spans="12:15" x14ac:dyDescent="0.2">
      <c r="L5" s="180" t="s">
        <v>82</v>
      </c>
      <c r="M5" s="17">
        <v>62711</v>
      </c>
      <c r="N5" s="17">
        <v>73742</v>
      </c>
    </row>
    <row r="6" spans="12:15" x14ac:dyDescent="0.2">
      <c r="L6" s="180" t="s">
        <v>83</v>
      </c>
      <c r="M6" s="17">
        <v>85228</v>
      </c>
      <c r="N6" s="17"/>
    </row>
    <row r="7" spans="12:15" x14ac:dyDescent="0.2">
      <c r="L7" s="180" t="s">
        <v>84</v>
      </c>
      <c r="M7" s="17">
        <v>105578</v>
      </c>
      <c r="N7" s="17"/>
    </row>
    <row r="8" spans="12:15" x14ac:dyDescent="0.2">
      <c r="L8" s="180" t="s">
        <v>85</v>
      </c>
      <c r="M8" s="17">
        <v>106207</v>
      </c>
      <c r="N8" s="17"/>
    </row>
    <row r="9" spans="12:15" x14ac:dyDescent="0.2">
      <c r="L9" s="180" t="s">
        <v>86</v>
      </c>
      <c r="M9" s="17">
        <v>128136</v>
      </c>
      <c r="N9" s="17"/>
    </row>
    <row r="10" spans="12:15" x14ac:dyDescent="0.2">
      <c r="L10" s="180" t="s">
        <v>87</v>
      </c>
      <c r="M10" s="17">
        <v>128262</v>
      </c>
      <c r="N10" s="17"/>
      <c r="O10" s="72" t="s">
        <v>121</v>
      </c>
    </row>
    <row r="11" spans="12:15" x14ac:dyDescent="0.2">
      <c r="L11" s="180" t="s">
        <v>88</v>
      </c>
      <c r="M11" s="17">
        <v>124198</v>
      </c>
      <c r="N11" s="17"/>
    </row>
    <row r="12" spans="12:15" x14ac:dyDescent="0.2">
      <c r="L12" s="180" t="s">
        <v>89</v>
      </c>
      <c r="M12" s="17">
        <v>102122</v>
      </c>
      <c r="N12" s="17"/>
    </row>
    <row r="13" spans="12:15" x14ac:dyDescent="0.2">
      <c r="L13" s="180" t="s">
        <v>90</v>
      </c>
      <c r="M13" s="17">
        <v>78982</v>
      </c>
      <c r="N13" s="17"/>
    </row>
    <row r="14" spans="12:15" x14ac:dyDescent="0.2">
      <c r="L14" s="180" t="s">
        <v>91</v>
      </c>
      <c r="M14" s="17">
        <v>96434</v>
      </c>
      <c r="N14" s="17"/>
    </row>
    <row r="15" spans="12:15" x14ac:dyDescent="0.2">
      <c r="L15" s="67"/>
      <c r="M15" s="68">
        <f>SUM(M3:M14)</f>
        <v>1108600</v>
      </c>
      <c r="N15" s="68"/>
    </row>
    <row r="16" spans="12:15" x14ac:dyDescent="0.2">
      <c r="L16" s="5"/>
      <c r="M16" s="5"/>
      <c r="N16" s="5"/>
    </row>
    <row r="17" spans="12:14" x14ac:dyDescent="0.2">
      <c r="L17" s="5"/>
      <c r="M17" s="5"/>
      <c r="N17" s="5"/>
    </row>
    <row r="18" spans="12:14" x14ac:dyDescent="0.2">
      <c r="L18" s="5"/>
      <c r="M18" s="5"/>
      <c r="N18" s="5"/>
    </row>
    <row r="19" spans="12:14" x14ac:dyDescent="0.2">
      <c r="L19" s="5"/>
      <c r="M19" s="5"/>
      <c r="N19" s="5"/>
    </row>
    <row r="20" spans="12:14" x14ac:dyDescent="0.2">
      <c r="L20" s="5"/>
      <c r="M20" s="5"/>
      <c r="N20" s="5"/>
    </row>
  </sheetData>
  <phoneticPr fontId="1" type="noConversion"/>
  <printOptions horizontalCentered="1"/>
  <pageMargins left="0.78740157480314965" right="0.78740157480314965" top="6.2992125984251972" bottom="0.59055118110236227" header="0.51181102362204722" footer="0.51181102362204722"/>
  <pageSetup paperSize="9" scale="9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2"/>
  <sheetViews>
    <sheetView showGridLines="0" zoomScaleNormal="100" workbookViewId="0">
      <selection activeCell="W4" sqref="W4"/>
    </sheetView>
  </sheetViews>
  <sheetFormatPr defaultColWidth="9.33203125" defaultRowHeight="12.75" x14ac:dyDescent="0.2"/>
  <cols>
    <col min="1" max="1" width="1.33203125" style="80" customWidth="1"/>
    <col min="2" max="3" width="1.33203125" style="159" customWidth="1"/>
    <col min="4" max="4" width="16.83203125" style="159" customWidth="1"/>
    <col min="5" max="5" width="10.1640625" style="159" customWidth="1"/>
    <col min="6" max="6" width="0.83203125" style="159" customWidth="1"/>
    <col min="7" max="7" width="10" style="159" customWidth="1"/>
    <col min="8" max="8" width="0.83203125" style="159" customWidth="1"/>
    <col min="9" max="9" width="8.83203125" style="109" customWidth="1"/>
    <col min="10" max="10" width="0.83203125" style="159" customWidth="1"/>
    <col min="11" max="11" width="10.1640625" style="159" customWidth="1"/>
    <col min="12" max="12" width="0.83203125" style="159" customWidth="1"/>
    <col min="13" max="13" width="10" style="159" customWidth="1"/>
    <col min="14" max="14" width="0.83203125" style="159" customWidth="1"/>
    <col min="15" max="15" width="8.83203125" style="109" customWidth="1"/>
    <col min="16" max="16" width="0.83203125" style="159" customWidth="1"/>
    <col min="17" max="17" width="7.5" style="159" customWidth="1"/>
    <col min="18" max="18" width="2.5" style="159" customWidth="1"/>
    <col min="19" max="19" width="10.1640625" style="159" customWidth="1"/>
    <col min="20" max="20" width="0.83203125" style="159" customWidth="1"/>
    <col min="21" max="21" width="12" style="73" customWidth="1"/>
    <col min="22" max="22" width="5" style="73" customWidth="1"/>
    <col min="23" max="23" width="9.33203125" style="73"/>
    <col min="24" max="24" width="9.1640625" style="73" customWidth="1"/>
    <col min="25" max="25" width="9.1640625" style="272" customWidth="1"/>
    <col min="26" max="26" width="0.83203125" style="272" customWidth="1"/>
    <col min="27" max="27" width="10.5" style="73" customWidth="1"/>
    <col min="28" max="28" width="0.83203125" style="272" customWidth="1"/>
    <col min="29" max="29" width="8.33203125" style="73" customWidth="1"/>
    <col min="30" max="30" width="1" style="272" customWidth="1"/>
    <col min="31" max="31" width="10" style="73" customWidth="1"/>
    <col min="32" max="32" width="1.33203125" style="73" customWidth="1"/>
    <col min="33" max="16384" width="9.33203125" style="73"/>
  </cols>
  <sheetData>
    <row r="1" spans="1:34" ht="28.5" customHeight="1" thickBot="1" x14ac:dyDescent="0.3">
      <c r="A1" s="191" t="s">
        <v>160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252"/>
    </row>
    <row r="2" spans="1:34" ht="18.75" customHeight="1" x14ac:dyDescent="0.2">
      <c r="A2" s="81"/>
      <c r="B2" s="74"/>
      <c r="C2" s="74"/>
      <c r="D2" s="74"/>
      <c r="E2" s="334" t="s">
        <v>0</v>
      </c>
      <c r="F2" s="335"/>
      <c r="G2" s="335"/>
      <c r="H2" s="335"/>
      <c r="I2" s="335"/>
      <c r="J2" s="336"/>
      <c r="K2" s="334" t="s">
        <v>1</v>
      </c>
      <c r="L2" s="335"/>
      <c r="M2" s="335"/>
      <c r="N2" s="335"/>
      <c r="O2" s="335"/>
      <c r="P2" s="336"/>
      <c r="Q2" s="326" t="s">
        <v>4</v>
      </c>
      <c r="R2" s="327"/>
      <c r="S2" s="326" t="s">
        <v>79</v>
      </c>
      <c r="T2" s="330"/>
    </row>
    <row r="3" spans="1:34" ht="18.75" customHeight="1" x14ac:dyDescent="0.2">
      <c r="A3" s="82"/>
      <c r="B3" s="75"/>
      <c r="C3" s="75"/>
      <c r="D3" s="76"/>
      <c r="E3" s="332" t="s">
        <v>144</v>
      </c>
      <c r="F3" s="333"/>
      <c r="G3" s="332" t="s">
        <v>155</v>
      </c>
      <c r="H3" s="333"/>
      <c r="I3" s="337" t="s">
        <v>191</v>
      </c>
      <c r="J3" s="333"/>
      <c r="K3" s="337" t="s">
        <v>144</v>
      </c>
      <c r="L3" s="333"/>
      <c r="M3" s="332" t="s">
        <v>155</v>
      </c>
      <c r="N3" s="333"/>
      <c r="O3" s="338" t="s">
        <v>191</v>
      </c>
      <c r="P3" s="339"/>
      <c r="Q3" s="328"/>
      <c r="R3" s="329"/>
      <c r="S3" s="328"/>
      <c r="T3" s="331"/>
    </row>
    <row r="4" spans="1:34" s="244" customFormat="1" ht="30.75" customHeight="1" x14ac:dyDescent="0.2">
      <c r="A4" s="340" t="s">
        <v>215</v>
      </c>
      <c r="B4" s="340"/>
      <c r="C4" s="340"/>
      <c r="D4" s="340"/>
      <c r="E4" s="340"/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Y4" s="272"/>
      <c r="Z4" s="272"/>
      <c r="AB4" s="272"/>
      <c r="AD4" s="272"/>
    </row>
    <row r="5" spans="1:34" ht="12.75" customHeight="1" x14ac:dyDescent="0.2">
      <c r="A5" s="11" t="s">
        <v>3</v>
      </c>
      <c r="B5" s="11"/>
      <c r="C5" s="11"/>
      <c r="D5" s="23"/>
      <c r="E5" s="31">
        <f>SUM(E6:E7)</f>
        <v>62711</v>
      </c>
      <c r="F5" s="31"/>
      <c r="G5" s="31">
        <f>SUM(G6:G7)</f>
        <v>73742</v>
      </c>
      <c r="H5" s="127"/>
      <c r="I5" s="110">
        <f>ROUND(G5/E5*100,1)</f>
        <v>117.6</v>
      </c>
      <c r="J5" s="128"/>
      <c r="K5" s="31">
        <f>SUM(K6:K7)</f>
        <v>116354</v>
      </c>
      <c r="L5" s="31">
        <f t="shared" ref="L5" si="0">SUM(L6:L7)</f>
        <v>0</v>
      </c>
      <c r="M5" s="31">
        <f>SUM(M6:M7)</f>
        <v>134247</v>
      </c>
      <c r="N5" s="129"/>
      <c r="O5" s="111">
        <f>ROUND(M5/K5*100,1)</f>
        <v>115.4</v>
      </c>
      <c r="P5" s="77"/>
      <c r="Q5" s="83">
        <f>SUM(Q6:Q7)</f>
        <v>100</v>
      </c>
      <c r="R5" s="77"/>
      <c r="S5" s="24">
        <f>M5/G5</f>
        <v>1.8204957825933661</v>
      </c>
      <c r="X5" s="121"/>
      <c r="AH5" s="158" t="s">
        <v>219</v>
      </c>
    </row>
    <row r="6" spans="1:34" ht="14.25" customHeight="1" x14ac:dyDescent="0.2">
      <c r="A6" s="5"/>
      <c r="B6" s="5"/>
      <c r="C6" s="5" t="s">
        <v>13</v>
      </c>
      <c r="D6" s="3"/>
      <c r="E6" s="4">
        <v>16166</v>
      </c>
      <c r="F6" s="4"/>
      <c r="G6" s="4">
        <v>18668</v>
      </c>
      <c r="H6" s="130"/>
      <c r="I6" s="26">
        <f>ROUND(G6/E6*100,1)</f>
        <v>115.5</v>
      </c>
      <c r="J6" s="131"/>
      <c r="K6" s="107">
        <v>29219</v>
      </c>
      <c r="L6" s="109"/>
      <c r="M6" s="107">
        <v>32622</v>
      </c>
      <c r="N6" s="109"/>
      <c r="O6" s="106">
        <f>ROUND(M6/K6*100,1)</f>
        <v>111.6</v>
      </c>
      <c r="P6" s="79"/>
      <c r="Q6" s="84">
        <f>M6/M5*100</f>
        <v>24.29998435719234</v>
      </c>
      <c r="R6" s="79"/>
      <c r="S6" s="8">
        <f>M6/G6</f>
        <v>1.7474823226912364</v>
      </c>
    </row>
    <row r="7" spans="1:34" ht="14.25" customHeight="1" x14ac:dyDescent="0.2">
      <c r="A7" s="5"/>
      <c r="B7" s="5"/>
      <c r="C7" s="5" t="s">
        <v>14</v>
      </c>
      <c r="D7" s="3"/>
      <c r="E7" s="4">
        <v>46545</v>
      </c>
      <c r="F7" s="4"/>
      <c r="G7" s="4">
        <v>55074</v>
      </c>
      <c r="H7" s="130"/>
      <c r="I7" s="26">
        <f>ROUND(G7/E7*100,1)</f>
        <v>118.3</v>
      </c>
      <c r="J7" s="131"/>
      <c r="K7" s="107">
        <v>87135</v>
      </c>
      <c r="L7" s="109"/>
      <c r="M7" s="107">
        <v>101625</v>
      </c>
      <c r="N7" s="109"/>
      <c r="O7" s="106">
        <f>ROUND(M7/K7*100,1)</f>
        <v>116.6</v>
      </c>
      <c r="P7" s="79"/>
      <c r="Q7" s="84">
        <f>M7/M5*100</f>
        <v>75.700015642807656</v>
      </c>
      <c r="R7" s="79"/>
      <c r="S7" s="8">
        <f>M7/G7</f>
        <v>1.84524458001961</v>
      </c>
    </row>
    <row r="8" spans="1:34" ht="15.75" customHeight="1" x14ac:dyDescent="0.2">
      <c r="A8" s="5"/>
      <c r="B8" s="5" t="s">
        <v>15</v>
      </c>
      <c r="C8" s="5"/>
      <c r="D8" s="3"/>
      <c r="E8" s="295"/>
      <c r="F8" s="295"/>
      <c r="G8" s="219"/>
      <c r="H8" s="296"/>
      <c r="I8" s="297"/>
      <c r="J8" s="298"/>
      <c r="K8" s="295"/>
      <c r="L8" s="232"/>
      <c r="M8" s="219"/>
      <c r="N8" s="232"/>
      <c r="O8" s="299"/>
      <c r="P8" s="300"/>
      <c r="Q8" s="301"/>
      <c r="R8" s="300"/>
      <c r="S8" s="294"/>
    </row>
    <row r="9" spans="1:34" ht="14.25" customHeight="1" x14ac:dyDescent="0.2">
      <c r="A9" s="5"/>
      <c r="B9" s="5"/>
      <c r="C9" s="11" t="s">
        <v>132</v>
      </c>
      <c r="D9" s="3"/>
      <c r="E9" s="31">
        <f>SUM(E10:E11)</f>
        <v>44649</v>
      </c>
      <c r="F9" s="31"/>
      <c r="G9" s="31">
        <f>SUM(G10:G11)</f>
        <v>54091</v>
      </c>
      <c r="H9" s="127"/>
      <c r="I9" s="110">
        <f>ROUND(G9/E9*100,1)</f>
        <v>121.1</v>
      </c>
      <c r="J9" s="128"/>
      <c r="K9" s="31">
        <f>SUM(K10:K11)</f>
        <v>74931</v>
      </c>
      <c r="L9" s="31">
        <f t="shared" ref="L9" si="1">SUM(L10:L11)</f>
        <v>0</v>
      </c>
      <c r="M9" s="31">
        <f>SUM(M10:M11)</f>
        <v>89629</v>
      </c>
      <c r="N9" s="129"/>
      <c r="O9" s="111">
        <f>ROUND(M9/K9*100,1)</f>
        <v>119.6</v>
      </c>
      <c r="P9" s="77"/>
      <c r="Q9" s="83">
        <f>SUM(Q10:Q11)</f>
        <v>100</v>
      </c>
      <c r="R9" s="77"/>
      <c r="S9" s="24">
        <f>M9/G9</f>
        <v>1.657003937808508</v>
      </c>
    </row>
    <row r="10" spans="1:34" ht="14.25" customHeight="1" thickBot="1" x14ac:dyDescent="0.25">
      <c r="A10" s="5"/>
      <c r="B10" s="5"/>
      <c r="C10" s="27"/>
      <c r="D10" s="249" t="s">
        <v>13</v>
      </c>
      <c r="E10" s="4">
        <v>10307</v>
      </c>
      <c r="F10" s="107"/>
      <c r="G10" s="4">
        <v>11951</v>
      </c>
      <c r="H10" s="130"/>
      <c r="I10" s="26">
        <f>ROUND(G10/E10*100,1)</f>
        <v>116</v>
      </c>
      <c r="J10" s="131"/>
      <c r="K10" s="107">
        <v>16280</v>
      </c>
      <c r="L10" s="109"/>
      <c r="M10" s="107">
        <v>18788</v>
      </c>
      <c r="N10" s="109"/>
      <c r="O10" s="106">
        <f>ROUND(M10/K10*100,1)</f>
        <v>115.4</v>
      </c>
      <c r="P10" s="79"/>
      <c r="Q10" s="84">
        <f>M10/M9*100</f>
        <v>20.961965435294381</v>
      </c>
      <c r="R10" s="79"/>
      <c r="S10" s="8">
        <f>M10/G10</f>
        <v>1.5720860179064513</v>
      </c>
      <c r="W10" s="271"/>
      <c r="X10" s="271"/>
      <c r="Y10" s="342" t="s">
        <v>2</v>
      </c>
      <c r="Z10" s="342"/>
      <c r="AA10" s="342"/>
      <c r="AB10" s="342"/>
      <c r="AC10" s="342"/>
      <c r="AD10" s="342"/>
      <c r="AE10" s="342"/>
    </row>
    <row r="11" spans="1:34" ht="14.25" customHeight="1" x14ac:dyDescent="0.2">
      <c r="A11" s="5"/>
      <c r="B11" s="5"/>
      <c r="C11" s="27"/>
      <c r="D11" s="249" t="s">
        <v>14</v>
      </c>
      <c r="E11" s="107">
        <v>34342</v>
      </c>
      <c r="F11" s="107"/>
      <c r="G11" s="107">
        <v>42140</v>
      </c>
      <c r="H11" s="130"/>
      <c r="I11" s="26">
        <f>ROUND(G11/E11*100,1)</f>
        <v>122.7</v>
      </c>
      <c r="J11" s="131"/>
      <c r="K11" s="107">
        <v>58651</v>
      </c>
      <c r="L11" s="109"/>
      <c r="M11" s="107">
        <v>70841</v>
      </c>
      <c r="N11" s="109"/>
      <c r="O11" s="106">
        <f>ROUND(M11/K11*100,1)</f>
        <v>120.8</v>
      </c>
      <c r="P11" s="79"/>
      <c r="Q11" s="84">
        <f>M11/M9*100</f>
        <v>79.038034564705612</v>
      </c>
      <c r="R11" s="79"/>
      <c r="S11" s="8">
        <f>M11/G11</f>
        <v>1.6810868533459895</v>
      </c>
      <c r="V11" s="113"/>
      <c r="W11" s="113"/>
      <c r="X11" s="114"/>
      <c r="Y11" s="345" t="s">
        <v>0</v>
      </c>
      <c r="Z11" s="346"/>
      <c r="AA11" s="346"/>
      <c r="AB11" s="347"/>
      <c r="AC11" s="352" t="s">
        <v>6</v>
      </c>
      <c r="AD11" s="353"/>
      <c r="AE11" s="353"/>
      <c r="AF11" s="353"/>
    </row>
    <row r="12" spans="1:34" ht="15" customHeight="1" x14ac:dyDescent="0.2">
      <c r="A12" s="341" t="s">
        <v>216</v>
      </c>
      <c r="B12" s="341"/>
      <c r="C12" s="341"/>
      <c r="D12" s="341"/>
      <c r="E12" s="341"/>
      <c r="F12" s="341"/>
      <c r="G12" s="341"/>
      <c r="H12" s="341"/>
      <c r="I12" s="341"/>
      <c r="J12" s="341"/>
      <c r="K12" s="341"/>
      <c r="L12" s="341"/>
      <c r="M12" s="341"/>
      <c r="N12" s="341"/>
      <c r="O12" s="341"/>
      <c r="P12" s="341"/>
      <c r="Q12" s="341"/>
      <c r="R12" s="341"/>
      <c r="S12" s="341"/>
      <c r="T12" s="108"/>
      <c r="V12" s="115"/>
      <c r="W12" s="115"/>
      <c r="X12" s="116"/>
      <c r="Y12" s="343" t="s">
        <v>218</v>
      </c>
      <c r="Z12" s="343"/>
      <c r="AA12" s="343"/>
      <c r="AB12" s="344"/>
      <c r="AC12" s="354" t="s">
        <v>218</v>
      </c>
      <c r="AD12" s="355"/>
      <c r="AE12" s="355"/>
      <c r="AF12" s="355"/>
    </row>
    <row r="13" spans="1:34" ht="15.75" customHeight="1" x14ac:dyDescent="0.2">
      <c r="A13" s="341"/>
      <c r="B13" s="341"/>
      <c r="C13" s="341"/>
      <c r="D13" s="341"/>
      <c r="E13" s="341"/>
      <c r="F13" s="341"/>
      <c r="G13" s="341"/>
      <c r="H13" s="341"/>
      <c r="I13" s="341"/>
      <c r="J13" s="341"/>
      <c r="K13" s="341"/>
      <c r="L13" s="341"/>
      <c r="M13" s="341"/>
      <c r="N13" s="341"/>
      <c r="O13" s="341"/>
      <c r="P13" s="341"/>
      <c r="Q13" s="341"/>
      <c r="R13" s="341"/>
      <c r="S13" s="341"/>
      <c r="X13" s="292"/>
      <c r="Y13" s="348" t="s">
        <v>144</v>
      </c>
      <c r="Z13" s="349"/>
      <c r="AA13" s="350" t="s">
        <v>155</v>
      </c>
      <c r="AB13" s="351"/>
      <c r="AC13" s="356" t="s">
        <v>144</v>
      </c>
      <c r="AD13" s="349"/>
      <c r="AE13" s="350" t="s">
        <v>155</v>
      </c>
      <c r="AF13" s="357"/>
    </row>
    <row r="14" spans="1:34" ht="12.75" customHeight="1" x14ac:dyDescent="0.2">
      <c r="A14" s="11" t="s">
        <v>3</v>
      </c>
      <c r="B14" s="11"/>
      <c r="C14" s="11"/>
      <c r="D14" s="23"/>
      <c r="E14" s="31">
        <f>SUM(E15:E16)</f>
        <v>153453</v>
      </c>
      <c r="F14" s="31">
        <v>41750</v>
      </c>
      <c r="G14" s="193">
        <f>SUM(G15:G16)</f>
        <v>171158</v>
      </c>
      <c r="H14" s="194"/>
      <c r="I14" s="245">
        <f>ROUND(G14/E14*100,1)</f>
        <v>111.5</v>
      </c>
      <c r="J14" s="195"/>
      <c r="K14" s="193">
        <f>SUM(K15:K16)</f>
        <v>287048</v>
      </c>
      <c r="L14" s="196"/>
      <c r="M14" s="193">
        <f>SUM(M15:M16)</f>
        <v>325303</v>
      </c>
      <c r="N14" s="196"/>
      <c r="O14" s="197">
        <f>ROUND(M14/K14*100,1)</f>
        <v>113.3</v>
      </c>
      <c r="P14" s="246"/>
      <c r="Q14" s="198">
        <f>SUM(Q15:Q16)</f>
        <v>100</v>
      </c>
      <c r="R14" s="77"/>
      <c r="S14" s="24">
        <f>M14/G14</f>
        <v>1.9006006146367684</v>
      </c>
      <c r="V14" s="117" t="s">
        <v>3</v>
      </c>
      <c r="W14" s="117"/>
      <c r="X14" s="118"/>
      <c r="Y14" s="288">
        <v>90742</v>
      </c>
      <c r="Z14" s="288">
        <v>41750</v>
      </c>
      <c r="AA14" s="302">
        <v>97416</v>
      </c>
      <c r="AB14" s="303"/>
      <c r="AC14" s="304">
        <v>170694</v>
      </c>
      <c r="AD14" s="304"/>
      <c r="AE14" s="305">
        <v>191056</v>
      </c>
    </row>
    <row r="15" spans="1:34" ht="14.25" customHeight="1" x14ac:dyDescent="0.2">
      <c r="A15" s="5"/>
      <c r="B15" s="5"/>
      <c r="C15" s="5" t="s">
        <v>13</v>
      </c>
      <c r="D15" s="3"/>
      <c r="E15" s="35">
        <f>SUM(E6,Y15)</f>
        <v>45896</v>
      </c>
      <c r="F15" s="4"/>
      <c r="G15" s="35">
        <f>SUM(G6,AA15)</f>
        <v>47160</v>
      </c>
      <c r="H15" s="10"/>
      <c r="I15" s="199">
        <f>ROUND(G15/E15*100,1)</f>
        <v>102.8</v>
      </c>
      <c r="J15" s="200"/>
      <c r="K15" s="35">
        <f>SUM(K6,AC15)</f>
        <v>84008</v>
      </c>
      <c r="L15" s="201"/>
      <c r="M15" s="35">
        <f>SUM(M6,AE15)</f>
        <v>86640</v>
      </c>
      <c r="N15" s="201"/>
      <c r="O15" s="202">
        <f>ROUND(M15/K15*100,1)</f>
        <v>103.1</v>
      </c>
      <c r="P15" s="247"/>
      <c r="Q15" s="66">
        <f>M15/M14*100</f>
        <v>26.633630799592993</v>
      </c>
      <c r="R15" s="79"/>
      <c r="S15" s="8">
        <f>M15/G15</f>
        <v>1.8371501272264632</v>
      </c>
      <c r="V15" s="112"/>
      <c r="W15" s="112" t="s">
        <v>134</v>
      </c>
      <c r="X15" s="116"/>
      <c r="Y15" s="289">
        <v>29730</v>
      </c>
      <c r="Z15" s="289"/>
      <c r="AA15" s="218">
        <v>28492</v>
      </c>
      <c r="AB15" s="287"/>
      <c r="AC15" s="291">
        <v>54789</v>
      </c>
      <c r="AD15" s="291"/>
      <c r="AE15" s="219">
        <v>54018</v>
      </c>
      <c r="AG15" s="158"/>
    </row>
    <row r="16" spans="1:34" ht="14.25" customHeight="1" x14ac:dyDescent="0.2">
      <c r="A16" s="5"/>
      <c r="B16" s="5"/>
      <c r="C16" s="5" t="s">
        <v>14</v>
      </c>
      <c r="D16" s="3"/>
      <c r="E16" s="35">
        <f>SUM(E7,Y16)</f>
        <v>107557</v>
      </c>
      <c r="F16" s="4"/>
      <c r="G16" s="35">
        <f>SUM(G7,AA16)</f>
        <v>123998</v>
      </c>
      <c r="H16" s="10"/>
      <c r="I16" s="199">
        <f>ROUND(G16/E16*100,1)</f>
        <v>115.3</v>
      </c>
      <c r="J16" s="200"/>
      <c r="K16" s="35">
        <f>SUM(K7,AC16)</f>
        <v>203040</v>
      </c>
      <c r="L16" s="201"/>
      <c r="M16" s="35">
        <f>SUM(M7,AE16)</f>
        <v>238663</v>
      </c>
      <c r="N16" s="201"/>
      <c r="O16" s="202">
        <f>ROUND(M16/K16*100,1)</f>
        <v>117.5</v>
      </c>
      <c r="P16" s="247"/>
      <c r="Q16" s="66">
        <f>M16/M14*100</f>
        <v>73.366369200407007</v>
      </c>
      <c r="R16" s="79"/>
      <c r="S16" s="8">
        <f>M16/G16</f>
        <v>1.9247326569783383</v>
      </c>
      <c r="V16" s="112"/>
      <c r="W16" s="112" t="s">
        <v>135</v>
      </c>
      <c r="X16" s="116"/>
      <c r="Y16" s="289">
        <v>61012</v>
      </c>
      <c r="Z16" s="289"/>
      <c r="AA16" s="218">
        <v>68924</v>
      </c>
      <c r="AB16" s="287"/>
      <c r="AC16" s="291">
        <v>115905</v>
      </c>
      <c r="AD16" s="291"/>
      <c r="AE16" s="219">
        <v>137038</v>
      </c>
    </row>
    <row r="17" spans="1:31" ht="15.75" customHeight="1" x14ac:dyDescent="0.2">
      <c r="A17" s="5"/>
      <c r="B17" s="5" t="s">
        <v>15</v>
      </c>
      <c r="C17" s="5"/>
      <c r="D17" s="3"/>
      <c r="E17" s="4"/>
      <c r="F17" s="4"/>
      <c r="G17" s="107"/>
      <c r="H17" s="130"/>
      <c r="I17" s="26"/>
      <c r="J17" s="131"/>
      <c r="K17" s="4"/>
      <c r="L17" s="109"/>
      <c r="M17" s="31"/>
      <c r="N17" s="109"/>
      <c r="O17" s="106"/>
      <c r="P17" s="79"/>
      <c r="Q17" s="84"/>
      <c r="R17" s="79"/>
      <c r="S17" s="8"/>
      <c r="V17" s="119" t="s">
        <v>136</v>
      </c>
      <c r="W17" s="120"/>
      <c r="X17" s="116"/>
      <c r="Y17" s="289"/>
      <c r="Z17" s="289"/>
      <c r="AA17" s="218"/>
      <c r="AB17" s="287"/>
      <c r="AC17" s="291"/>
      <c r="AD17" s="291"/>
      <c r="AE17" s="217"/>
    </row>
    <row r="18" spans="1:31" ht="14.25" customHeight="1" x14ac:dyDescent="0.2">
      <c r="A18" s="5"/>
      <c r="B18" s="5"/>
      <c r="C18" s="11" t="s">
        <v>132</v>
      </c>
      <c r="D18" s="3"/>
      <c r="E18" s="31">
        <f>SUM(E19:E20)</f>
        <v>108934</v>
      </c>
      <c r="F18" s="31"/>
      <c r="G18" s="31">
        <f>SUM(G19:G20)</f>
        <v>123094</v>
      </c>
      <c r="H18" s="127"/>
      <c r="I18" s="110">
        <f>ROUND(G18/E18*100,1)</f>
        <v>113</v>
      </c>
      <c r="J18" s="128"/>
      <c r="K18" s="31">
        <f>SUM(K19:K20)</f>
        <v>183241</v>
      </c>
      <c r="L18" s="31"/>
      <c r="M18" s="31">
        <f>SUM(M19:M20)</f>
        <v>209152</v>
      </c>
      <c r="N18" s="129"/>
      <c r="O18" s="111">
        <f>ROUND(M18/K18*100,1)</f>
        <v>114.1</v>
      </c>
      <c r="P18" s="77"/>
      <c r="Q18" s="110">
        <f>SUM(Q19:Q20)</f>
        <v>100</v>
      </c>
      <c r="R18" s="77"/>
      <c r="S18" s="24">
        <f>M18/G18</f>
        <v>1.6991242465107965</v>
      </c>
      <c r="V18" s="112"/>
      <c r="W18" s="117" t="s">
        <v>137</v>
      </c>
      <c r="X18" s="116"/>
      <c r="Y18" s="289">
        <v>64285</v>
      </c>
      <c r="Z18" s="289"/>
      <c r="AA18" s="218">
        <v>69003</v>
      </c>
      <c r="AB18" s="287"/>
      <c r="AC18" s="291">
        <v>108310</v>
      </c>
      <c r="AD18" s="291"/>
      <c r="AE18" s="217">
        <v>119523</v>
      </c>
    </row>
    <row r="19" spans="1:31" ht="14.25" customHeight="1" x14ac:dyDescent="0.2">
      <c r="A19" s="5"/>
      <c r="B19" s="5"/>
      <c r="C19" s="27"/>
      <c r="D19" s="249" t="s">
        <v>13</v>
      </c>
      <c r="E19" s="4">
        <f>SUM(E10,Y19)</f>
        <v>30600</v>
      </c>
      <c r="F19" s="107"/>
      <c r="G19" s="4">
        <f>SUM(G10,AA19)</f>
        <v>30939</v>
      </c>
      <c r="H19" s="130"/>
      <c r="I19" s="26">
        <f>ROUND(G19/E19*100,1)</f>
        <v>101.1</v>
      </c>
      <c r="J19" s="131"/>
      <c r="K19" s="4">
        <f>SUM(K10,AC19)</f>
        <v>49424</v>
      </c>
      <c r="L19" s="109"/>
      <c r="M19" s="4">
        <f>SUM(M10,AE19)</f>
        <v>49697</v>
      </c>
      <c r="N19" s="109"/>
      <c r="O19" s="106">
        <f>ROUND(M19/K19*100,1)</f>
        <v>100.6</v>
      </c>
      <c r="P19" s="79"/>
      <c r="Q19" s="106">
        <v>25.1</v>
      </c>
      <c r="R19" s="79"/>
      <c r="S19" s="8">
        <f>M19/G19</f>
        <v>1.6062897960502924</v>
      </c>
      <c r="V19" s="112"/>
      <c r="W19" s="112" t="s">
        <v>138</v>
      </c>
      <c r="X19" s="116"/>
      <c r="Y19" s="289">
        <v>20293</v>
      </c>
      <c r="Z19" s="289"/>
      <c r="AA19" s="218">
        <v>18988</v>
      </c>
      <c r="AB19" s="287"/>
      <c r="AC19" s="291">
        <v>33144</v>
      </c>
      <c r="AD19" s="291"/>
      <c r="AE19" s="219">
        <v>30909</v>
      </c>
    </row>
    <row r="20" spans="1:31" ht="14.25" customHeight="1" x14ac:dyDescent="0.2">
      <c r="A20" s="5"/>
      <c r="B20" s="5"/>
      <c r="C20" s="27"/>
      <c r="D20" s="249" t="s">
        <v>14</v>
      </c>
      <c r="E20" s="4">
        <f>SUM(E11,Y20)</f>
        <v>78334</v>
      </c>
      <c r="F20" s="107"/>
      <c r="G20" s="4">
        <f>SUM(G11,AA20)</f>
        <v>92155</v>
      </c>
      <c r="H20" s="130"/>
      <c r="I20" s="26">
        <f>ROUND(G20/E20*100,1)</f>
        <v>117.6</v>
      </c>
      <c r="J20" s="131"/>
      <c r="K20" s="4">
        <f>SUM(K11,AC20)</f>
        <v>133817</v>
      </c>
      <c r="L20" s="109"/>
      <c r="M20" s="4">
        <f>SUM(M11,AE20)</f>
        <v>159455</v>
      </c>
      <c r="N20" s="109"/>
      <c r="O20" s="106">
        <f>ROUND(M20/K20*100,1)</f>
        <v>119.2</v>
      </c>
      <c r="P20" s="79"/>
      <c r="Q20" s="106">
        <v>74.900000000000006</v>
      </c>
      <c r="R20" s="79"/>
      <c r="S20" s="8">
        <f>M20/G20</f>
        <v>1.7302913569529597</v>
      </c>
      <c r="V20" s="112"/>
      <c r="W20" s="112" t="s">
        <v>139</v>
      </c>
      <c r="X20" s="293"/>
      <c r="Y20" s="290">
        <v>43992</v>
      </c>
      <c r="Z20" s="290"/>
      <c r="AA20" s="218">
        <v>50015</v>
      </c>
      <c r="AB20" s="287"/>
      <c r="AC20" s="291">
        <v>75166</v>
      </c>
      <c r="AD20" s="291"/>
      <c r="AE20" s="219">
        <v>88614</v>
      </c>
    </row>
    <row r="21" spans="1:31" ht="25.5" customHeight="1" x14ac:dyDescent="0.2">
      <c r="A21" s="248" t="s">
        <v>196</v>
      </c>
      <c r="AA21" s="78"/>
      <c r="AB21" s="78"/>
      <c r="AE21" s="78"/>
    </row>
    <row r="22" spans="1:31" x14ac:dyDescent="0.2">
      <c r="AA22" s="122" t="s">
        <v>142</v>
      </c>
      <c r="AB22" s="122"/>
    </row>
  </sheetData>
  <mergeCells count="21">
    <mergeCell ref="A4:T4"/>
    <mergeCell ref="A12:S13"/>
    <mergeCell ref="Y10:AE10"/>
    <mergeCell ref="Y12:AB12"/>
    <mergeCell ref="Y11:AB11"/>
    <mergeCell ref="Y13:Z13"/>
    <mergeCell ref="AA13:AB13"/>
    <mergeCell ref="AC11:AF11"/>
    <mergeCell ref="AC12:AF12"/>
    <mergeCell ref="AC13:AD13"/>
    <mergeCell ref="AE13:AF13"/>
    <mergeCell ref="Q2:R3"/>
    <mergeCell ref="S2:T3"/>
    <mergeCell ref="G3:H3"/>
    <mergeCell ref="E3:F3"/>
    <mergeCell ref="E2:J2"/>
    <mergeCell ref="I3:J3"/>
    <mergeCell ref="K2:P2"/>
    <mergeCell ref="K3:L3"/>
    <mergeCell ref="M3:N3"/>
    <mergeCell ref="O3:P3"/>
  </mergeCells>
  <phoneticPr fontId="1" type="noConversion"/>
  <printOptions horizontalCentered="1"/>
  <pageMargins left="0.78740157480314965" right="0.39370078740157483" top="0.78740157480314965" bottom="0.59055118110236227" header="0.51181102362204722" footer="0.51181102362204722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showGridLines="0" workbookViewId="0">
      <selection activeCell="Z11" sqref="Z11"/>
    </sheetView>
  </sheetViews>
  <sheetFormatPr defaultColWidth="9.33203125" defaultRowHeight="12.75" x14ac:dyDescent="0.2"/>
  <cols>
    <col min="1" max="2" width="1" style="5" customWidth="1"/>
    <col min="3" max="3" width="1.5" style="5" customWidth="1"/>
    <col min="4" max="4" width="32.5" style="5" customWidth="1"/>
    <col min="5" max="5" width="6" style="5" customWidth="1"/>
    <col min="6" max="6" width="2.83203125" style="5" customWidth="1"/>
    <col min="7" max="7" width="6.83203125" style="5" customWidth="1"/>
    <col min="8" max="8" width="1" style="5" customWidth="1"/>
    <col min="9" max="9" width="9" style="5" customWidth="1"/>
    <col min="10" max="10" width="1.83203125" style="5" customWidth="1"/>
    <col min="11" max="11" width="8.83203125" style="5" customWidth="1"/>
    <col min="12" max="12" width="3.83203125" style="5" customWidth="1"/>
    <col min="13" max="13" width="8" style="5" customWidth="1"/>
    <col min="14" max="14" width="1.83203125" style="5" customWidth="1"/>
    <col min="15" max="15" width="8.83203125" style="5" customWidth="1"/>
    <col min="16" max="16" width="2.1640625" style="5" customWidth="1"/>
    <col min="17" max="17" width="8.83203125" style="5" customWidth="1"/>
    <col min="18" max="18" width="4" style="5" customWidth="1"/>
    <col min="19" max="19" width="5.33203125" style="5" customWidth="1"/>
    <col min="20" max="20" width="6.6640625" style="5" customWidth="1"/>
    <col min="21" max="21" width="11" style="5" customWidth="1"/>
    <col min="22" max="22" width="5.83203125" style="5" customWidth="1"/>
    <col min="23" max="23" width="2.83203125" style="5" customWidth="1"/>
    <col min="24" max="16384" width="9.33203125" style="5"/>
  </cols>
  <sheetData>
    <row r="1" spans="1:23" ht="28.5" customHeight="1" thickBot="1" x14ac:dyDescent="0.25">
      <c r="A1" s="191" t="s">
        <v>228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  <c r="L1" s="189"/>
      <c r="M1" s="189"/>
      <c r="N1" s="189"/>
      <c r="O1" s="189"/>
      <c r="P1" s="189"/>
      <c r="Q1" s="189"/>
      <c r="R1" s="189"/>
    </row>
    <row r="2" spans="1:23" ht="18.75" customHeight="1" x14ac:dyDescent="0.2">
      <c r="A2" s="20"/>
      <c r="B2" s="20"/>
      <c r="C2" s="20"/>
      <c r="D2" s="20"/>
      <c r="E2" s="359" t="s">
        <v>7</v>
      </c>
      <c r="F2" s="360"/>
      <c r="G2" s="365" t="s">
        <v>8</v>
      </c>
      <c r="H2" s="366"/>
      <c r="I2" s="366"/>
      <c r="J2" s="366"/>
      <c r="K2" s="366"/>
      <c r="L2" s="367"/>
      <c r="M2" s="359" t="s">
        <v>113</v>
      </c>
      <c r="N2" s="360"/>
      <c r="O2" s="359" t="s">
        <v>54</v>
      </c>
      <c r="P2" s="360"/>
      <c r="Q2" s="359" t="s">
        <v>158</v>
      </c>
      <c r="R2" s="368"/>
    </row>
    <row r="3" spans="1:23" ht="42" customHeight="1" x14ac:dyDescent="0.2">
      <c r="A3" s="21"/>
      <c r="B3" s="21"/>
      <c r="C3" s="21"/>
      <c r="D3" s="22"/>
      <c r="E3" s="361"/>
      <c r="F3" s="362"/>
      <c r="G3" s="363" t="s">
        <v>110</v>
      </c>
      <c r="H3" s="364"/>
      <c r="I3" s="363" t="s">
        <v>9</v>
      </c>
      <c r="J3" s="364"/>
      <c r="K3" s="363" t="s">
        <v>199</v>
      </c>
      <c r="L3" s="364"/>
      <c r="M3" s="361"/>
      <c r="N3" s="362"/>
      <c r="O3" s="361"/>
      <c r="P3" s="362"/>
      <c r="Q3" s="361"/>
      <c r="R3" s="369"/>
      <c r="T3" s="29" t="s">
        <v>122</v>
      </c>
      <c r="U3" s="48" t="s">
        <v>224</v>
      </c>
    </row>
    <row r="4" spans="1:23" ht="21.75" customHeight="1" x14ac:dyDescent="0.2">
      <c r="A4" s="11" t="s">
        <v>3</v>
      </c>
      <c r="B4" s="11"/>
      <c r="C4" s="11"/>
      <c r="D4" s="30"/>
      <c r="E4" s="31">
        <f>SUM(E5,E7:E9)</f>
        <v>243</v>
      </c>
      <c r="F4" s="31"/>
      <c r="G4" s="141">
        <f>SUM(G5,G7:G9)</f>
        <v>4983</v>
      </c>
      <c r="H4" s="31"/>
      <c r="I4" s="31">
        <f>SUM(I5,I7:I9)</f>
        <v>1184</v>
      </c>
      <c r="J4" s="31"/>
      <c r="K4" s="31" t="s">
        <v>12</v>
      </c>
      <c r="L4" s="154"/>
      <c r="M4" s="31">
        <f>SUM(M5,M7:M9)</f>
        <v>14442</v>
      </c>
      <c r="N4" s="160"/>
      <c r="O4" s="141">
        <v>746</v>
      </c>
      <c r="P4" s="23"/>
      <c r="Q4" s="111">
        <f t="shared" ref="Q4:Q6" si="0">SUM(T4)</f>
        <v>30</v>
      </c>
      <c r="S4" s="9"/>
      <c r="T4" s="32">
        <f t="shared" ref="T4:T9" si="1">ROUND(U4/(31*M4)*100,1)</f>
        <v>30</v>
      </c>
      <c r="U4" s="44">
        <v>134247</v>
      </c>
      <c r="V4" s="70" t="s">
        <v>92</v>
      </c>
    </row>
    <row r="5" spans="1:23" ht="14.25" customHeight="1" x14ac:dyDescent="0.2">
      <c r="B5" s="80" t="s">
        <v>197</v>
      </c>
      <c r="D5" s="3"/>
      <c r="E5" s="130">
        <v>57</v>
      </c>
      <c r="F5" s="142"/>
      <c r="G5" s="4">
        <v>3922</v>
      </c>
      <c r="H5" s="33"/>
      <c r="I5" s="33">
        <v>190</v>
      </c>
      <c r="J5" s="33"/>
      <c r="K5" s="4" t="s">
        <v>12</v>
      </c>
      <c r="L5" s="143"/>
      <c r="M5" s="4">
        <v>7874</v>
      </c>
      <c r="N5" s="4"/>
      <c r="O5" s="88" t="s">
        <v>12</v>
      </c>
      <c r="P5" s="3"/>
      <c r="Q5" s="106">
        <f t="shared" si="0"/>
        <v>39.9</v>
      </c>
      <c r="S5" s="9"/>
      <c r="T5" s="32">
        <f t="shared" si="1"/>
        <v>39.9</v>
      </c>
      <c r="U5" s="179">
        <v>97363</v>
      </c>
      <c r="V5" s="124"/>
    </row>
    <row r="6" spans="1:23" ht="12.75" customHeight="1" x14ac:dyDescent="0.2">
      <c r="D6" s="3" t="s">
        <v>145</v>
      </c>
      <c r="E6" s="144">
        <v>52</v>
      </c>
      <c r="F6" s="145"/>
      <c r="G6" s="88">
        <v>3636</v>
      </c>
      <c r="H6" s="33"/>
      <c r="I6" s="4">
        <v>149</v>
      </c>
      <c r="J6" s="33"/>
      <c r="K6" s="4" t="s">
        <v>12</v>
      </c>
      <c r="L6" s="33"/>
      <c r="M6" s="88">
        <v>7278</v>
      </c>
      <c r="N6" s="216"/>
      <c r="O6" s="4" t="s">
        <v>12</v>
      </c>
      <c r="P6" s="3"/>
      <c r="Q6" s="106">
        <f t="shared" si="0"/>
        <v>39.700000000000003</v>
      </c>
      <c r="S6" s="9"/>
      <c r="T6" s="32">
        <f t="shared" si="1"/>
        <v>39.700000000000003</v>
      </c>
      <c r="U6" s="179">
        <v>89629</v>
      </c>
      <c r="V6" s="69"/>
    </row>
    <row r="7" spans="1:23" ht="28.5" customHeight="1" x14ac:dyDescent="0.2">
      <c r="B7" s="370" t="s">
        <v>147</v>
      </c>
      <c r="C7" s="370"/>
      <c r="D7" s="371"/>
      <c r="E7" s="132">
        <v>143</v>
      </c>
      <c r="F7" s="130"/>
      <c r="G7" s="132">
        <v>446</v>
      </c>
      <c r="H7" s="130"/>
      <c r="I7" s="175">
        <v>994</v>
      </c>
      <c r="J7" s="33"/>
      <c r="K7" s="136" t="s">
        <v>12</v>
      </c>
      <c r="L7" s="143"/>
      <c r="M7" s="133">
        <v>4402</v>
      </c>
      <c r="N7" s="4"/>
      <c r="O7" s="135">
        <v>746</v>
      </c>
      <c r="P7" s="3"/>
      <c r="Q7" s="312" t="s">
        <v>159</v>
      </c>
      <c r="S7" s="9"/>
      <c r="T7" s="32" t="e">
        <f t="shared" si="1"/>
        <v>#VALUE!</v>
      </c>
      <c r="U7" s="134" t="s">
        <v>159</v>
      </c>
      <c r="V7" s="69"/>
    </row>
    <row r="8" spans="1:23" ht="12.75" customHeight="1" x14ac:dyDescent="0.2">
      <c r="B8" s="3" t="s">
        <v>146</v>
      </c>
      <c r="D8" s="3"/>
      <c r="E8" s="130">
        <v>41</v>
      </c>
      <c r="F8" s="130"/>
      <c r="G8" s="144">
        <v>602</v>
      </c>
      <c r="H8" s="130"/>
      <c r="I8" s="4" t="s">
        <v>12</v>
      </c>
      <c r="J8" s="33"/>
      <c r="K8" s="4" t="s">
        <v>12</v>
      </c>
      <c r="L8" s="33"/>
      <c r="M8" s="123">
        <v>2140</v>
      </c>
      <c r="N8" s="4"/>
      <c r="O8" s="88" t="s">
        <v>12</v>
      </c>
      <c r="P8" s="2"/>
      <c r="Q8" s="313" t="s">
        <v>159</v>
      </c>
      <c r="S8" s="9"/>
      <c r="T8" s="32" t="e">
        <f t="shared" si="1"/>
        <v>#VALUE!</v>
      </c>
      <c r="U8" s="71" t="s">
        <v>159</v>
      </c>
      <c r="V8" s="69"/>
    </row>
    <row r="9" spans="1:23" ht="14.25" customHeight="1" x14ac:dyDescent="0.2">
      <c r="B9" s="80" t="s">
        <v>198</v>
      </c>
      <c r="D9" s="87"/>
      <c r="E9" s="144">
        <v>2</v>
      </c>
      <c r="F9" s="130"/>
      <c r="G9" s="144">
        <v>13</v>
      </c>
      <c r="H9" s="130"/>
      <c r="I9" s="4" t="s">
        <v>12</v>
      </c>
      <c r="J9" s="4"/>
      <c r="K9" s="4" t="s">
        <v>12</v>
      </c>
      <c r="L9" s="4"/>
      <c r="M9" s="88">
        <v>26</v>
      </c>
      <c r="N9" s="4"/>
      <c r="O9" s="88" t="s">
        <v>12</v>
      </c>
      <c r="P9" s="2"/>
      <c r="Q9" s="313" t="s">
        <v>159</v>
      </c>
      <c r="R9" s="2"/>
      <c r="S9" s="26"/>
      <c r="T9" s="32" t="e">
        <f t="shared" si="1"/>
        <v>#VALUE!</v>
      </c>
      <c r="U9" s="125" t="s">
        <v>159</v>
      </c>
      <c r="V9" s="69"/>
      <c r="W9" s="36"/>
    </row>
    <row r="10" spans="1:23" ht="12.95" customHeight="1" x14ac:dyDescent="0.2">
      <c r="D10" s="87"/>
      <c r="E10" s="2"/>
      <c r="F10" s="2"/>
      <c r="G10" s="2"/>
      <c r="H10" s="2"/>
      <c r="I10" s="4"/>
      <c r="J10" s="4"/>
      <c r="K10" s="4"/>
      <c r="L10" s="4"/>
      <c r="M10" s="4"/>
      <c r="N10" s="4"/>
      <c r="O10" s="31"/>
      <c r="P10" s="2"/>
      <c r="Q10" s="26"/>
      <c r="R10" s="2"/>
      <c r="S10" s="26"/>
      <c r="T10" s="32"/>
      <c r="U10" s="34"/>
      <c r="V10" s="69"/>
      <c r="W10" s="36"/>
    </row>
    <row r="11" spans="1:23" ht="12.75" customHeight="1" x14ac:dyDescent="0.2">
      <c r="B11" s="37"/>
      <c r="C11" s="314" t="s">
        <v>11</v>
      </c>
      <c r="D11" s="38" t="s">
        <v>161</v>
      </c>
      <c r="E11" s="2"/>
      <c r="F11" s="2"/>
      <c r="G11" s="2"/>
      <c r="H11" s="2"/>
      <c r="I11" s="2"/>
      <c r="J11" s="2"/>
      <c r="K11" s="2"/>
      <c r="L11" s="2"/>
      <c r="M11" s="2"/>
      <c r="N11" s="2"/>
    </row>
    <row r="12" spans="1:23" ht="12.75" customHeight="1" x14ac:dyDescent="0.2">
      <c r="B12" s="37"/>
      <c r="C12" s="314" t="s">
        <v>10</v>
      </c>
      <c r="D12" s="39" t="s">
        <v>162</v>
      </c>
      <c r="E12" s="2"/>
      <c r="F12" s="2"/>
      <c r="G12" s="2"/>
      <c r="H12" s="2"/>
      <c r="I12" s="40"/>
      <c r="J12" s="2"/>
      <c r="K12" s="2"/>
      <c r="L12" s="2"/>
      <c r="M12" s="2"/>
      <c r="N12" s="2"/>
    </row>
    <row r="13" spans="1:23" ht="12.75" customHeight="1" x14ac:dyDescent="0.2">
      <c r="B13" s="37"/>
      <c r="C13" s="314" t="s">
        <v>17</v>
      </c>
      <c r="D13" s="38" t="s">
        <v>163</v>
      </c>
      <c r="E13" s="2"/>
      <c r="F13" s="2"/>
      <c r="G13" s="2"/>
      <c r="H13" s="2"/>
      <c r="I13" s="2"/>
      <c r="J13" s="2"/>
      <c r="K13" s="2" t="s">
        <v>16</v>
      </c>
      <c r="L13" s="2"/>
      <c r="M13" s="2"/>
      <c r="N13" s="2"/>
    </row>
    <row r="14" spans="1:23" ht="12.75" customHeight="1" x14ac:dyDescent="0.2">
      <c r="C14" s="314" t="s">
        <v>235</v>
      </c>
      <c r="D14" s="358" t="s">
        <v>164</v>
      </c>
      <c r="E14" s="358"/>
      <c r="F14" s="358"/>
      <c r="G14" s="358"/>
      <c r="H14" s="358"/>
      <c r="I14" s="358"/>
      <c r="J14" s="358"/>
      <c r="K14" s="358"/>
      <c r="L14" s="358"/>
      <c r="M14" s="358"/>
      <c r="N14" s="358"/>
      <c r="O14" s="358"/>
      <c r="P14" s="358"/>
      <c r="Q14" s="358"/>
      <c r="R14" s="358"/>
      <c r="S14" s="60"/>
      <c r="T14" s="60"/>
      <c r="U14" s="60"/>
    </row>
    <row r="15" spans="1:23" ht="12.75" customHeight="1" x14ac:dyDescent="0.2">
      <c r="C15" s="314" t="s">
        <v>236</v>
      </c>
      <c r="D15" s="156" t="s">
        <v>165</v>
      </c>
      <c r="E15" s="156"/>
      <c r="F15" s="156"/>
      <c r="G15" s="156"/>
      <c r="H15" s="156"/>
      <c r="I15" s="156"/>
      <c r="J15" s="156"/>
      <c r="K15" s="156"/>
      <c r="S15" s="60"/>
      <c r="T15" s="60"/>
      <c r="U15" s="60"/>
    </row>
    <row r="16" spans="1:23" ht="12.75" customHeight="1" x14ac:dyDescent="0.2">
      <c r="C16" s="314" t="s">
        <v>237</v>
      </c>
      <c r="D16" s="358" t="s">
        <v>184</v>
      </c>
      <c r="E16" s="358"/>
      <c r="F16" s="358"/>
      <c r="G16" s="358"/>
      <c r="H16" s="358"/>
      <c r="I16" s="358"/>
      <c r="J16" s="358"/>
      <c r="K16" s="358"/>
      <c r="L16" s="358"/>
      <c r="M16" s="358"/>
      <c r="N16" s="358"/>
      <c r="O16" s="358"/>
      <c r="P16" s="358"/>
      <c r="Q16" s="358"/>
      <c r="R16" s="358"/>
      <c r="S16" s="60"/>
      <c r="T16" s="60"/>
      <c r="U16" s="60"/>
    </row>
    <row r="17" spans="3:18" ht="10.5" customHeight="1" x14ac:dyDescent="0.2">
      <c r="C17" s="140"/>
      <c r="D17" s="358"/>
      <c r="E17" s="358"/>
      <c r="F17" s="358"/>
      <c r="G17" s="358"/>
      <c r="H17" s="358"/>
      <c r="I17" s="358"/>
      <c r="J17" s="358"/>
      <c r="K17" s="358"/>
      <c r="L17" s="358"/>
      <c r="M17" s="358"/>
      <c r="N17" s="358"/>
      <c r="O17" s="358"/>
      <c r="P17" s="358"/>
      <c r="Q17" s="358"/>
      <c r="R17" s="358"/>
    </row>
    <row r="18" spans="3:18" ht="12.75" customHeight="1" x14ac:dyDescent="0.2"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</row>
    <row r="19" spans="3:18" ht="12.75" customHeight="1" x14ac:dyDescent="0.2"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</row>
  </sheetData>
  <mergeCells count="12">
    <mergeCell ref="D17:R17"/>
    <mergeCell ref="D14:R14"/>
    <mergeCell ref="M2:N3"/>
    <mergeCell ref="E2:F3"/>
    <mergeCell ref="G3:H3"/>
    <mergeCell ref="I3:J3"/>
    <mergeCell ref="K3:L3"/>
    <mergeCell ref="G2:L2"/>
    <mergeCell ref="O2:P3"/>
    <mergeCell ref="Q2:R3"/>
    <mergeCell ref="B7:D7"/>
    <mergeCell ref="D16:R16"/>
  </mergeCells>
  <phoneticPr fontId="1" type="noConversion"/>
  <printOptions horizontalCentered="1"/>
  <pageMargins left="0.59055118110236227" right="0.59055118110236227" top="6.8897637795275593" bottom="0.59055118110236227" header="0.51181102362204722" footer="0.51181102362204722"/>
  <pageSetup paperSize="9" scale="90" orientation="portrait" r:id="rId1"/>
  <headerFooter alignWithMargins="0">
    <oddFooter>&amp;L&amp;9 2</oddFooter>
  </headerFooter>
  <ignoredErrors>
    <ignoredError sqref="T7:T9" evalError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"/>
  <sheetViews>
    <sheetView showGridLines="0" workbookViewId="0">
      <pane ySplit="4" topLeftCell="A5" activePane="bottomLeft" state="frozen"/>
      <selection pane="bottomLeft" activeCell="T9" sqref="T9"/>
    </sheetView>
  </sheetViews>
  <sheetFormatPr defaultColWidth="9.33203125" defaultRowHeight="12.75" x14ac:dyDescent="0.2"/>
  <cols>
    <col min="1" max="1" width="0.83203125" style="163" customWidth="1"/>
    <col min="2" max="2" width="1.5" style="163" customWidth="1"/>
    <col min="3" max="3" width="32.83203125" style="163" customWidth="1"/>
    <col min="4" max="4" width="10" style="163" customWidth="1"/>
    <col min="5" max="5" width="0.83203125" style="163" customWidth="1"/>
    <col min="6" max="6" width="9.1640625" style="163" customWidth="1"/>
    <col min="7" max="7" width="0.83203125" style="163" customWidth="1"/>
    <col min="8" max="8" width="10" style="163" customWidth="1"/>
    <col min="9" max="9" width="0.83203125" style="163" customWidth="1"/>
    <col min="10" max="10" width="9" style="163" customWidth="1"/>
    <col min="11" max="11" width="1" style="163" customWidth="1"/>
    <col min="12" max="12" width="10" style="163" customWidth="1"/>
    <col min="13" max="13" width="0.83203125" style="163" customWidth="1"/>
    <col min="14" max="14" width="10.33203125" style="163" customWidth="1"/>
    <col min="15" max="15" width="0.83203125" style="163" customWidth="1"/>
    <col min="16" max="16" width="10" style="163" customWidth="1"/>
    <col min="17" max="17" width="0.83203125" style="163" customWidth="1"/>
    <col min="18" max="18" width="10" style="163" customWidth="1"/>
    <col min="19" max="19" width="1.1640625" style="5" customWidth="1"/>
    <col min="20" max="20" width="12.5" style="5" customWidth="1"/>
    <col min="21" max="21" width="8.5" style="5" customWidth="1"/>
    <col min="22" max="22" width="1.5" style="5" customWidth="1"/>
    <col min="23" max="24" width="0.83203125" style="5" customWidth="1"/>
    <col min="25" max="25" width="31" style="5" customWidth="1"/>
    <col min="26" max="26" width="10" style="5" customWidth="1"/>
    <col min="27" max="27" width="1.83203125" style="5" customWidth="1"/>
    <col min="28" max="28" width="9.1640625" style="5" customWidth="1"/>
    <col min="29" max="29" width="0.83203125" style="5" customWidth="1"/>
    <col min="30" max="30" width="10.1640625" style="5" customWidth="1"/>
    <col min="31" max="31" width="0.83203125" style="5" customWidth="1"/>
    <col min="32" max="32" width="10.33203125" style="5" customWidth="1"/>
    <col min="33" max="33" width="1" style="5" customWidth="1"/>
    <col min="34" max="16384" width="9.33203125" style="5"/>
  </cols>
  <sheetData>
    <row r="1" spans="1:33" ht="28.5" customHeight="1" thickBot="1" x14ac:dyDescent="0.25">
      <c r="A1" s="181" t="s">
        <v>187</v>
      </c>
      <c r="B1" s="206"/>
      <c r="C1" s="206"/>
      <c r="D1" s="206"/>
      <c r="E1" s="206"/>
      <c r="F1" s="206"/>
      <c r="G1" s="206"/>
      <c r="H1" s="206"/>
      <c r="I1" s="206"/>
      <c r="J1" s="206"/>
      <c r="K1" s="206"/>
      <c r="L1" s="206"/>
      <c r="M1" s="206"/>
      <c r="N1" s="206"/>
      <c r="O1" s="206"/>
      <c r="P1" s="206"/>
      <c r="Q1" s="206"/>
      <c r="R1" s="206"/>
      <c r="S1" s="206"/>
    </row>
    <row r="2" spans="1:33" ht="18.75" customHeight="1" thickBot="1" x14ac:dyDescent="0.25">
      <c r="A2" s="166"/>
      <c r="B2" s="166"/>
      <c r="C2" s="167"/>
      <c r="D2" s="400" t="s">
        <v>0</v>
      </c>
      <c r="E2" s="401"/>
      <c r="F2" s="401"/>
      <c r="G2" s="401"/>
      <c r="H2" s="401"/>
      <c r="I2" s="401"/>
      <c r="J2" s="401"/>
      <c r="K2" s="402"/>
      <c r="L2" s="378" t="s">
        <v>1</v>
      </c>
      <c r="M2" s="335"/>
      <c r="N2" s="335"/>
      <c r="O2" s="335"/>
      <c r="P2" s="335"/>
      <c r="Q2" s="335"/>
      <c r="R2" s="335"/>
      <c r="S2" s="335"/>
      <c r="Z2" s="372" t="s">
        <v>0</v>
      </c>
      <c r="AA2" s="373"/>
      <c r="AB2" s="373"/>
      <c r="AC2" s="161"/>
      <c r="AD2" s="378" t="s">
        <v>1</v>
      </c>
      <c r="AE2" s="335"/>
      <c r="AF2" s="335"/>
    </row>
    <row r="3" spans="1:33" ht="18.75" customHeight="1" x14ac:dyDescent="0.2">
      <c r="A3" s="164"/>
      <c r="B3" s="164"/>
      <c r="C3" s="164"/>
      <c r="D3" s="379" t="s">
        <v>144</v>
      </c>
      <c r="E3" s="380"/>
      <c r="F3" s="380"/>
      <c r="G3" s="382"/>
      <c r="H3" s="379" t="s">
        <v>155</v>
      </c>
      <c r="I3" s="380"/>
      <c r="J3" s="380"/>
      <c r="K3" s="382"/>
      <c r="L3" s="379" t="s">
        <v>144</v>
      </c>
      <c r="M3" s="380"/>
      <c r="N3" s="380"/>
      <c r="O3" s="380"/>
      <c r="P3" s="337" t="s">
        <v>155</v>
      </c>
      <c r="Q3" s="332"/>
      <c r="R3" s="332"/>
      <c r="S3" s="332"/>
      <c r="Z3" s="356" t="s">
        <v>220</v>
      </c>
      <c r="AA3" s="348"/>
      <c r="AB3" s="348"/>
      <c r="AC3" s="348"/>
      <c r="AD3" s="348"/>
      <c r="AE3" s="348"/>
      <c r="AF3" s="349"/>
      <c r="AG3" s="162"/>
    </row>
    <row r="4" spans="1:33" ht="18.75" customHeight="1" x14ac:dyDescent="0.2">
      <c r="A4" s="168"/>
      <c r="B4" s="168"/>
      <c r="C4" s="168"/>
      <c r="D4" s="379" t="s">
        <v>18</v>
      </c>
      <c r="E4" s="382"/>
      <c r="F4" s="383" t="s">
        <v>19</v>
      </c>
      <c r="G4" s="382"/>
      <c r="H4" s="383" t="s">
        <v>18</v>
      </c>
      <c r="I4" s="382"/>
      <c r="J4" s="383" t="s">
        <v>19</v>
      </c>
      <c r="K4" s="403"/>
      <c r="L4" s="379" t="s">
        <v>18</v>
      </c>
      <c r="M4" s="382"/>
      <c r="N4" s="383" t="s">
        <v>19</v>
      </c>
      <c r="O4" s="382"/>
      <c r="P4" s="383" t="s">
        <v>18</v>
      </c>
      <c r="Q4" s="382"/>
      <c r="R4" s="381" t="s">
        <v>19</v>
      </c>
      <c r="S4" s="332"/>
      <c r="Z4" s="374" t="s">
        <v>18</v>
      </c>
      <c r="AA4" s="375"/>
      <c r="AB4" s="374" t="s">
        <v>19</v>
      </c>
      <c r="AC4" s="376"/>
      <c r="AD4" s="374" t="s">
        <v>18</v>
      </c>
      <c r="AE4" s="375"/>
      <c r="AF4" s="374" t="s">
        <v>19</v>
      </c>
      <c r="AG4" s="376"/>
    </row>
    <row r="5" spans="1:33" ht="30.75" customHeight="1" x14ac:dyDescent="0.2">
      <c r="A5" s="164"/>
      <c r="B5" s="164"/>
      <c r="C5" s="164"/>
      <c r="D5" s="392" t="s">
        <v>215</v>
      </c>
      <c r="E5" s="392"/>
      <c r="F5" s="392"/>
      <c r="G5" s="392"/>
      <c r="H5" s="392"/>
      <c r="I5" s="392"/>
      <c r="J5" s="392"/>
      <c r="K5" s="392"/>
      <c r="L5" s="392"/>
      <c r="M5" s="392"/>
      <c r="N5" s="392"/>
      <c r="O5" s="392"/>
      <c r="P5" s="392"/>
      <c r="Q5" s="392"/>
      <c r="R5" s="392"/>
      <c r="S5" s="392"/>
      <c r="W5" s="387" t="s">
        <v>181</v>
      </c>
      <c r="X5" s="387"/>
      <c r="Y5" s="388"/>
      <c r="Z5" s="239">
        <v>90742</v>
      </c>
      <c r="AA5" s="239"/>
      <c r="AB5" s="239">
        <v>61012</v>
      </c>
      <c r="AC5" s="239"/>
      <c r="AD5" s="240">
        <v>170694</v>
      </c>
      <c r="AE5" s="239"/>
      <c r="AF5" s="239">
        <v>115905</v>
      </c>
    </row>
    <row r="6" spans="1:33" ht="15.75" customHeight="1" x14ac:dyDescent="0.2">
      <c r="A6" s="164"/>
      <c r="B6" s="164"/>
      <c r="C6" s="164"/>
      <c r="D6" s="169"/>
      <c r="E6" s="169"/>
      <c r="F6" s="169"/>
      <c r="G6" s="169"/>
      <c r="H6" s="170"/>
      <c r="I6" s="171"/>
      <c r="J6" s="171"/>
      <c r="K6" s="169"/>
      <c r="L6" s="169"/>
      <c r="M6" s="169"/>
      <c r="N6" s="169"/>
      <c r="O6" s="169"/>
      <c r="P6" s="171"/>
      <c r="Q6" s="169"/>
      <c r="R6" s="172"/>
      <c r="S6" s="42"/>
      <c r="W6" s="64"/>
      <c r="X6" s="64" t="s">
        <v>130</v>
      </c>
      <c r="Y6" s="97" t="s">
        <v>140</v>
      </c>
      <c r="Z6" s="239">
        <v>70695</v>
      </c>
      <c r="AA6" s="239"/>
      <c r="AB6" s="239">
        <v>49182</v>
      </c>
      <c r="AC6" s="239"/>
      <c r="AD6" s="241">
        <v>119713</v>
      </c>
      <c r="AE6" s="239"/>
      <c r="AF6" s="239">
        <v>84622</v>
      </c>
    </row>
    <row r="7" spans="1:33" ht="14.25" customHeight="1" x14ac:dyDescent="0.2">
      <c r="A7" s="390" t="s">
        <v>3</v>
      </c>
      <c r="B7" s="390"/>
      <c r="C7" s="391"/>
      <c r="D7" s="43">
        <f>SUM(D8,D10:D12)</f>
        <v>62711</v>
      </c>
      <c r="E7" s="44"/>
      <c r="F7" s="44">
        <f>SUM(F8,F10:F12)</f>
        <v>46545</v>
      </c>
      <c r="G7" s="44"/>
      <c r="H7" s="44">
        <v>73742</v>
      </c>
      <c r="I7" s="44"/>
      <c r="J7" s="44">
        <v>55074</v>
      </c>
      <c r="K7" s="155"/>
      <c r="L7" s="44">
        <f>SUM(L8,L10:L12)</f>
        <v>116354</v>
      </c>
      <c r="M7" s="44"/>
      <c r="N7" s="44">
        <f>SUM(N8,N10:N12)</f>
        <v>87135</v>
      </c>
      <c r="O7" s="44"/>
      <c r="P7" s="44">
        <v>134247</v>
      </c>
      <c r="Q7" s="44"/>
      <c r="R7" s="44">
        <v>101625</v>
      </c>
      <c r="S7" s="44"/>
      <c r="W7" s="64"/>
      <c r="X7" s="64"/>
      <c r="Y7" s="97" t="s">
        <v>133</v>
      </c>
      <c r="Z7" s="239">
        <v>64285</v>
      </c>
      <c r="AA7" s="239"/>
      <c r="AB7" s="239">
        <v>43992</v>
      </c>
      <c r="AC7" s="239"/>
      <c r="AD7" s="241">
        <v>108310</v>
      </c>
      <c r="AE7" s="239"/>
      <c r="AF7" s="239">
        <v>75166</v>
      </c>
    </row>
    <row r="8" spans="1:33" ht="14.25" customHeight="1" x14ac:dyDescent="0.2">
      <c r="B8" s="163" t="s">
        <v>192</v>
      </c>
      <c r="C8" s="173"/>
      <c r="D8" s="35">
        <v>49100</v>
      </c>
      <c r="E8" s="35"/>
      <c r="F8" s="35">
        <v>38033</v>
      </c>
      <c r="G8" s="35"/>
      <c r="H8" s="35">
        <v>58428</v>
      </c>
      <c r="I8" s="35"/>
      <c r="J8" s="179">
        <v>45946</v>
      </c>
      <c r="K8" s="174"/>
      <c r="L8" s="35">
        <v>82507</v>
      </c>
      <c r="M8" s="146"/>
      <c r="N8" s="35">
        <v>65190</v>
      </c>
      <c r="O8" s="35"/>
      <c r="P8" s="179">
        <v>97363</v>
      </c>
      <c r="Q8" s="35"/>
      <c r="R8" s="35">
        <v>77800</v>
      </c>
      <c r="S8" s="25"/>
      <c r="W8" s="64"/>
      <c r="X8" s="64"/>
      <c r="Y8" s="157" t="s">
        <v>126</v>
      </c>
      <c r="Z8" s="239">
        <v>10687</v>
      </c>
      <c r="AA8" s="239"/>
      <c r="AB8" s="239">
        <v>6492</v>
      </c>
      <c r="AC8" s="239"/>
      <c r="AD8" s="241">
        <v>32563</v>
      </c>
      <c r="AE8" s="239"/>
      <c r="AF8" s="239">
        <v>20665</v>
      </c>
    </row>
    <row r="9" spans="1:33" ht="12.75" customHeight="1" x14ac:dyDescent="0.2">
      <c r="C9" s="173" t="s">
        <v>145</v>
      </c>
      <c r="D9" s="35">
        <v>44649</v>
      </c>
      <c r="E9" s="35"/>
      <c r="F9" s="35">
        <v>34342</v>
      </c>
      <c r="G9" s="35"/>
      <c r="H9" s="35">
        <v>54091</v>
      </c>
      <c r="I9" s="35"/>
      <c r="J9" s="179">
        <v>42140</v>
      </c>
      <c r="K9" s="174"/>
      <c r="L9" s="146">
        <v>74931</v>
      </c>
      <c r="M9" s="146"/>
      <c r="N9" s="146">
        <v>58651</v>
      </c>
      <c r="O9" s="45"/>
      <c r="P9" s="179">
        <v>89629</v>
      </c>
      <c r="Q9" s="146"/>
      <c r="R9" s="35">
        <v>70841</v>
      </c>
      <c r="S9" s="45"/>
      <c r="W9" s="64"/>
      <c r="X9" s="64"/>
      <c r="Y9" s="97" t="s">
        <v>127</v>
      </c>
      <c r="Z9" s="239">
        <v>9078</v>
      </c>
      <c r="AA9" s="239"/>
      <c r="AB9" s="239">
        <v>5212</v>
      </c>
      <c r="AC9" s="239"/>
      <c r="AD9" s="241">
        <v>18019</v>
      </c>
      <c r="AE9" s="239"/>
      <c r="AF9" s="239">
        <v>10435</v>
      </c>
    </row>
    <row r="10" spans="1:33" ht="28.5" customHeight="1" x14ac:dyDescent="0.2">
      <c r="B10" s="397" t="s">
        <v>148</v>
      </c>
      <c r="C10" s="398"/>
      <c r="D10" s="133">
        <v>6627</v>
      </c>
      <c r="E10" s="35"/>
      <c r="F10" s="139">
        <v>4628</v>
      </c>
      <c r="G10" s="35"/>
      <c r="H10" s="175" t="s">
        <v>159</v>
      </c>
      <c r="I10" s="35"/>
      <c r="J10" s="175" t="s">
        <v>159</v>
      </c>
      <c r="K10" s="174"/>
      <c r="L10" s="138">
        <v>20646</v>
      </c>
      <c r="M10" s="146"/>
      <c r="N10" s="139">
        <v>14706</v>
      </c>
      <c r="O10" s="45"/>
      <c r="P10" s="175" t="s">
        <v>159</v>
      </c>
      <c r="Q10" s="146"/>
      <c r="R10" s="175" t="s">
        <v>159</v>
      </c>
      <c r="S10" s="45"/>
      <c r="W10" s="64"/>
      <c r="X10" s="64" t="s">
        <v>131</v>
      </c>
      <c r="Y10" s="102"/>
      <c r="Z10" s="239">
        <v>282</v>
      </c>
      <c r="AA10" s="239"/>
      <c r="AB10" s="239">
        <v>126</v>
      </c>
      <c r="AC10" s="239"/>
      <c r="AD10" s="241">
        <v>399</v>
      </c>
      <c r="AE10" s="239"/>
      <c r="AF10" s="239">
        <v>183</v>
      </c>
    </row>
    <row r="11" spans="1:33" ht="12.75" customHeight="1" x14ac:dyDescent="0.2">
      <c r="B11" s="62" t="s">
        <v>146</v>
      </c>
      <c r="C11" s="176"/>
      <c r="D11" s="175">
        <v>6837</v>
      </c>
      <c r="E11" s="35"/>
      <c r="F11" s="139">
        <v>3783</v>
      </c>
      <c r="G11" s="35"/>
      <c r="H11" s="175" t="s">
        <v>159</v>
      </c>
      <c r="I11" s="35"/>
      <c r="J11" s="175" t="s">
        <v>159</v>
      </c>
      <c r="K11" s="174"/>
      <c r="L11" s="139">
        <v>13020</v>
      </c>
      <c r="M11" s="146"/>
      <c r="N11" s="139">
        <v>7119</v>
      </c>
      <c r="O11" s="45"/>
      <c r="P11" s="175" t="s">
        <v>159</v>
      </c>
      <c r="Q11" s="146"/>
      <c r="R11" s="175" t="s">
        <v>159</v>
      </c>
      <c r="S11" s="45"/>
    </row>
    <row r="12" spans="1:33" ht="14.25" customHeight="1" x14ac:dyDescent="0.2">
      <c r="B12" s="163" t="s">
        <v>193</v>
      </c>
      <c r="C12" s="177"/>
      <c r="D12" s="35">
        <v>147</v>
      </c>
      <c r="E12" s="35"/>
      <c r="F12" s="35">
        <v>101</v>
      </c>
      <c r="G12" s="35"/>
      <c r="H12" s="35" t="s">
        <v>159</v>
      </c>
      <c r="I12" s="35"/>
      <c r="J12" s="35" t="s">
        <v>159</v>
      </c>
      <c r="K12" s="174"/>
      <c r="L12" s="45">
        <v>181</v>
      </c>
      <c r="M12" s="146"/>
      <c r="N12" s="45">
        <v>120</v>
      </c>
      <c r="O12" s="45"/>
      <c r="P12" s="175" t="s">
        <v>159</v>
      </c>
      <c r="Q12" s="146"/>
      <c r="R12" s="175" t="s">
        <v>159</v>
      </c>
      <c r="S12" s="45"/>
      <c r="Z12" s="384" t="s">
        <v>221</v>
      </c>
      <c r="AA12" s="385"/>
      <c r="AB12" s="385"/>
      <c r="AC12" s="385"/>
      <c r="AD12" s="385"/>
      <c r="AE12" s="385"/>
      <c r="AF12" s="385"/>
      <c r="AG12" s="386"/>
    </row>
    <row r="13" spans="1:33" ht="30.75" customHeight="1" x14ac:dyDescent="0.2">
      <c r="A13" s="164"/>
      <c r="B13" s="164"/>
      <c r="C13" s="164"/>
      <c r="D13" s="396" t="s">
        <v>216</v>
      </c>
      <c r="E13" s="396"/>
      <c r="F13" s="396"/>
      <c r="G13" s="396"/>
      <c r="H13" s="396"/>
      <c r="I13" s="396"/>
      <c r="J13" s="396"/>
      <c r="K13" s="396"/>
      <c r="L13" s="396"/>
      <c r="M13" s="396"/>
      <c r="N13" s="396"/>
      <c r="O13" s="396"/>
      <c r="P13" s="396"/>
      <c r="Q13" s="396"/>
      <c r="R13" s="396"/>
      <c r="S13" s="396"/>
      <c r="W13" s="95"/>
      <c r="X13" s="95"/>
      <c r="Y13" s="95"/>
      <c r="Z13" s="393" t="s">
        <v>0</v>
      </c>
      <c r="AA13" s="394"/>
      <c r="AB13" s="394"/>
      <c r="AC13" s="395"/>
      <c r="AD13" s="393" t="s">
        <v>1</v>
      </c>
      <c r="AE13" s="394"/>
      <c r="AF13" s="394"/>
      <c r="AG13" s="395"/>
    </row>
    <row r="14" spans="1:33" ht="15.75" customHeight="1" x14ac:dyDescent="0.2">
      <c r="A14" s="164"/>
      <c r="B14" s="164"/>
      <c r="C14" s="164"/>
      <c r="D14" s="377"/>
      <c r="E14" s="377"/>
      <c r="F14" s="377"/>
      <c r="G14" s="377"/>
      <c r="H14" s="377"/>
      <c r="I14" s="377"/>
      <c r="J14" s="377"/>
      <c r="K14" s="377"/>
      <c r="L14" s="377"/>
      <c r="M14" s="377"/>
      <c r="N14" s="377"/>
      <c r="O14" s="377"/>
      <c r="P14" s="377"/>
      <c r="Q14" s="377"/>
      <c r="R14" s="399"/>
      <c r="S14" s="399"/>
      <c r="W14" s="96"/>
      <c r="X14" s="96"/>
      <c r="Y14" s="96"/>
      <c r="Z14" s="374" t="s">
        <v>18</v>
      </c>
      <c r="AA14" s="375"/>
      <c r="AB14" s="374" t="s">
        <v>19</v>
      </c>
      <c r="AC14" s="376"/>
      <c r="AD14" s="374" t="s">
        <v>18</v>
      </c>
      <c r="AE14" s="375"/>
      <c r="AF14" s="374" t="s">
        <v>19</v>
      </c>
      <c r="AG14" s="376"/>
    </row>
    <row r="15" spans="1:33" ht="14.25" customHeight="1" x14ac:dyDescent="0.2">
      <c r="A15" s="390" t="s">
        <v>3</v>
      </c>
      <c r="B15" s="390"/>
      <c r="C15" s="391"/>
      <c r="D15" s="43">
        <f>SUM(D16,D18:D20)</f>
        <v>153453</v>
      </c>
      <c r="E15" s="44"/>
      <c r="F15" s="44">
        <f>SUM(F16,F18:F20)</f>
        <v>107557</v>
      </c>
      <c r="G15" s="44"/>
      <c r="H15" s="213">
        <v>171158</v>
      </c>
      <c r="I15" s="213"/>
      <c r="J15" s="213">
        <v>123998</v>
      </c>
      <c r="K15" s="155"/>
      <c r="L15" s="44">
        <f>SUM(L16,L18:L20)</f>
        <v>287048</v>
      </c>
      <c r="M15" s="44"/>
      <c r="N15" s="44">
        <f>SUM(N16,N18:N20)</f>
        <v>203040</v>
      </c>
      <c r="O15" s="44"/>
      <c r="P15" s="213">
        <f>SUM(P7+AD15)</f>
        <v>325303</v>
      </c>
      <c r="Q15" s="44"/>
      <c r="R15" s="213">
        <f>SUM(R7+AF15)</f>
        <v>238663</v>
      </c>
      <c r="S15" s="44"/>
      <c r="T15" s="407" t="s">
        <v>152</v>
      </c>
      <c r="U15" s="407"/>
      <c r="W15" s="387" t="s">
        <v>181</v>
      </c>
      <c r="X15" s="387"/>
      <c r="Y15" s="388"/>
      <c r="Z15" s="44">
        <v>97416</v>
      </c>
      <c r="AA15" s="44"/>
      <c r="AB15" s="44">
        <v>68924</v>
      </c>
      <c r="AC15" s="220"/>
      <c r="AD15" s="44">
        <v>191056</v>
      </c>
      <c r="AE15" s="44"/>
      <c r="AF15" s="44">
        <v>137038</v>
      </c>
      <c r="AG15" s="104"/>
    </row>
    <row r="16" spans="1:33" ht="14.25" customHeight="1" x14ac:dyDescent="0.2">
      <c r="B16" s="163" t="s">
        <v>192</v>
      </c>
      <c r="C16" s="173"/>
      <c r="D16" s="35">
        <f>SUM(D8,Z6)</f>
        <v>119795</v>
      </c>
      <c r="E16" s="35"/>
      <c r="F16" s="35">
        <f>SUM(F8,AB6)</f>
        <v>87215</v>
      </c>
      <c r="G16" s="35">
        <f>SUM(G18:G19)</f>
        <v>0</v>
      </c>
      <c r="H16" s="35">
        <f>SUM(H8,Z16)</f>
        <v>133812</v>
      </c>
      <c r="I16" s="35"/>
      <c r="J16" s="35">
        <f>SUM(J8,AB16)</f>
        <v>101260</v>
      </c>
      <c r="K16" s="174"/>
      <c r="L16" s="35">
        <f>SUM(L8,AD6)</f>
        <v>202220</v>
      </c>
      <c r="M16" s="35"/>
      <c r="N16" s="35">
        <f>SUM(N8,AF6)</f>
        <v>149812</v>
      </c>
      <c r="O16" s="35"/>
      <c r="P16" s="35">
        <f>SUM(P8,AD16)</f>
        <v>227955</v>
      </c>
      <c r="Q16" s="35"/>
      <c r="R16" s="35">
        <f>SUM(R8,AF16)</f>
        <v>175826</v>
      </c>
      <c r="S16" s="25"/>
      <c r="T16" s="407"/>
      <c r="U16" s="407"/>
      <c r="W16" s="64"/>
      <c r="X16" s="64" t="s">
        <v>130</v>
      </c>
      <c r="Y16" s="97" t="s">
        <v>140</v>
      </c>
      <c r="Z16" s="25">
        <v>75384</v>
      </c>
      <c r="AB16" s="4">
        <v>55314</v>
      </c>
      <c r="AC16" s="100">
        <v>0</v>
      </c>
      <c r="AD16" s="4">
        <v>130592</v>
      </c>
      <c r="AE16" s="98"/>
      <c r="AF16" s="4">
        <v>98026</v>
      </c>
      <c r="AG16" s="100"/>
    </row>
    <row r="17" spans="1:33" ht="12.75" customHeight="1" x14ac:dyDescent="0.2">
      <c r="C17" s="173" t="s">
        <v>145</v>
      </c>
      <c r="D17" s="35">
        <f>SUM(D9,Z7)</f>
        <v>108934</v>
      </c>
      <c r="E17" s="35"/>
      <c r="F17" s="35">
        <f>SUM(F9,AB7)</f>
        <v>78334</v>
      </c>
      <c r="G17" s="35"/>
      <c r="H17" s="35">
        <f>SUM(H9,Z17)</f>
        <v>123094</v>
      </c>
      <c r="I17" s="35"/>
      <c r="J17" s="35">
        <f>SUM(J9,AB17)</f>
        <v>92155</v>
      </c>
      <c r="K17" s="174"/>
      <c r="L17" s="35">
        <f>SUM(L9,AD7)</f>
        <v>183241</v>
      </c>
      <c r="M17" s="35"/>
      <c r="N17" s="35">
        <f>SUM(N9,AF7)</f>
        <v>133817</v>
      </c>
      <c r="O17" s="35"/>
      <c r="P17" s="35">
        <f>SUM(P9,AD17)</f>
        <v>209152</v>
      </c>
      <c r="Q17" s="35"/>
      <c r="R17" s="35">
        <f>SUM(R9,AF17)</f>
        <v>159455</v>
      </c>
      <c r="S17" s="25"/>
      <c r="T17" s="407"/>
      <c r="U17" s="407"/>
      <c r="W17" s="64"/>
      <c r="X17" s="64"/>
      <c r="Y17" s="97" t="s">
        <v>133</v>
      </c>
      <c r="Z17" s="25">
        <v>69003</v>
      </c>
      <c r="AB17" s="4">
        <v>50015</v>
      </c>
      <c r="AC17" s="100"/>
      <c r="AD17" s="4">
        <v>119523</v>
      </c>
      <c r="AE17" s="98"/>
      <c r="AF17" s="4">
        <v>88614</v>
      </c>
      <c r="AG17" s="100"/>
    </row>
    <row r="18" spans="1:33" ht="28.5" customHeight="1" x14ac:dyDescent="0.2">
      <c r="B18" s="397" t="s">
        <v>148</v>
      </c>
      <c r="C18" s="398"/>
      <c r="D18" s="175">
        <f>SUM(D10,Z8)</f>
        <v>17314</v>
      </c>
      <c r="E18" s="175"/>
      <c r="F18" s="175">
        <f>SUM(F10,AB8)</f>
        <v>11120</v>
      </c>
      <c r="G18" s="175"/>
      <c r="H18" s="175" t="s">
        <v>159</v>
      </c>
      <c r="I18" s="175"/>
      <c r="J18" s="175" t="s">
        <v>159</v>
      </c>
      <c r="K18" s="319"/>
      <c r="L18" s="175">
        <f>SUM(L10,AD8)</f>
        <v>53209</v>
      </c>
      <c r="M18" s="320"/>
      <c r="N18" s="175">
        <f>SUM(N10,AF8)</f>
        <v>35371</v>
      </c>
      <c r="O18" s="139"/>
      <c r="P18" s="175" t="s">
        <v>159</v>
      </c>
      <c r="Q18" s="320"/>
      <c r="R18" s="175" t="s">
        <v>159</v>
      </c>
      <c r="S18" s="45"/>
      <c r="T18" s="407"/>
      <c r="U18" s="407"/>
      <c r="W18" s="64"/>
      <c r="X18" s="64"/>
      <c r="Y18" s="157" t="s">
        <v>126</v>
      </c>
      <c r="Z18" s="136" t="s">
        <v>159</v>
      </c>
      <c r="AB18" s="139" t="s">
        <v>159</v>
      </c>
      <c r="AC18" s="100"/>
      <c r="AD18" s="139" t="s">
        <v>159</v>
      </c>
      <c r="AE18" s="101"/>
      <c r="AF18" s="139" t="s">
        <v>159</v>
      </c>
      <c r="AG18" s="105"/>
    </row>
    <row r="19" spans="1:33" ht="12.75" customHeight="1" x14ac:dyDescent="0.2">
      <c r="B19" s="173" t="s">
        <v>146</v>
      </c>
      <c r="C19" s="173"/>
      <c r="D19" s="35">
        <f>SUM(D11,Z9)</f>
        <v>15915</v>
      </c>
      <c r="E19" s="35"/>
      <c r="F19" s="35">
        <f>SUM(F11,AB9)</f>
        <v>8995</v>
      </c>
      <c r="G19" s="35"/>
      <c r="H19" s="186" t="s">
        <v>159</v>
      </c>
      <c r="I19" s="35"/>
      <c r="J19" s="35" t="s">
        <v>159</v>
      </c>
      <c r="K19" s="174"/>
      <c r="L19" s="35">
        <f>SUM(L11,AD9)</f>
        <v>31039</v>
      </c>
      <c r="M19" s="146"/>
      <c r="N19" s="35">
        <f>SUM(N11,AF9)</f>
        <v>17554</v>
      </c>
      <c r="O19" s="45"/>
      <c r="P19" s="186" t="s">
        <v>159</v>
      </c>
      <c r="Q19" s="146"/>
      <c r="R19" s="35" t="s">
        <v>159</v>
      </c>
      <c r="S19" s="45"/>
      <c r="W19" s="64"/>
      <c r="X19" s="64"/>
      <c r="Y19" s="97" t="s">
        <v>127</v>
      </c>
      <c r="Z19" s="4" t="s">
        <v>159</v>
      </c>
      <c r="AB19" s="45" t="s">
        <v>159</v>
      </c>
      <c r="AC19" s="100"/>
      <c r="AD19" s="45" t="s">
        <v>159</v>
      </c>
      <c r="AE19" s="101"/>
      <c r="AF19" s="45" t="s">
        <v>159</v>
      </c>
      <c r="AG19" s="105"/>
    </row>
    <row r="20" spans="1:33" ht="14.25" customHeight="1" x14ac:dyDescent="0.2">
      <c r="B20" s="164" t="s">
        <v>193</v>
      </c>
      <c r="C20" s="242"/>
      <c r="D20" s="35">
        <f>SUM(D12,Z10)</f>
        <v>429</v>
      </c>
      <c r="E20" s="35"/>
      <c r="F20" s="35">
        <f>SUM(F12,AB10)</f>
        <v>227</v>
      </c>
      <c r="G20" s="35"/>
      <c r="H20" s="35" t="s">
        <v>159</v>
      </c>
      <c r="I20" s="35"/>
      <c r="J20" s="35" t="s">
        <v>159</v>
      </c>
      <c r="K20" s="174"/>
      <c r="L20" s="35">
        <f>SUM(L12,AD10)</f>
        <v>580</v>
      </c>
      <c r="M20" s="146"/>
      <c r="N20" s="35">
        <f>SUM(N12,AF10)</f>
        <v>303</v>
      </c>
      <c r="O20" s="45"/>
      <c r="P20" s="35" t="s">
        <v>159</v>
      </c>
      <c r="Q20" s="146"/>
      <c r="R20" s="35" t="s">
        <v>159</v>
      </c>
      <c r="S20" s="45"/>
      <c r="W20" s="64"/>
      <c r="X20" s="64" t="s">
        <v>131</v>
      </c>
      <c r="Y20" s="102"/>
      <c r="Z20" s="35" t="s">
        <v>159</v>
      </c>
      <c r="AB20" s="35" t="s">
        <v>159</v>
      </c>
      <c r="AC20" s="100"/>
      <c r="AD20" s="35" t="s">
        <v>159</v>
      </c>
      <c r="AE20" s="101"/>
      <c r="AF20" s="35" t="s">
        <v>159</v>
      </c>
      <c r="AG20" s="105"/>
    </row>
    <row r="21" spans="1:33" x14ac:dyDescent="0.2">
      <c r="C21" s="177"/>
      <c r="D21" s="178"/>
      <c r="E21" s="178"/>
      <c r="F21" s="178"/>
      <c r="G21" s="178"/>
      <c r="H21" s="178"/>
      <c r="I21" s="178"/>
      <c r="J21" s="178"/>
      <c r="K21" s="178"/>
      <c r="L21" s="178"/>
      <c r="M21" s="179"/>
      <c r="N21" s="178"/>
      <c r="O21" s="45"/>
      <c r="P21" s="178"/>
      <c r="Q21" s="179"/>
      <c r="R21" s="178"/>
      <c r="S21" s="45"/>
      <c r="W21" s="64"/>
      <c r="X21" s="64"/>
      <c r="Y21" s="102"/>
      <c r="Z21" s="98"/>
      <c r="AA21" s="98"/>
      <c r="AB21" s="98"/>
      <c r="AC21" s="98"/>
      <c r="AD21" s="98"/>
      <c r="AE21" s="101"/>
      <c r="AF21" s="98"/>
      <c r="AG21" s="99"/>
    </row>
    <row r="22" spans="1:33" ht="12.75" customHeight="1" x14ac:dyDescent="0.2">
      <c r="B22" s="14" t="s">
        <v>125</v>
      </c>
      <c r="C22" s="389" t="s">
        <v>164</v>
      </c>
      <c r="D22" s="389"/>
      <c r="E22" s="389"/>
      <c r="F22" s="389"/>
      <c r="G22" s="389"/>
      <c r="H22" s="389"/>
      <c r="I22" s="389"/>
      <c r="J22" s="389"/>
      <c r="K22" s="389"/>
      <c r="L22" s="389"/>
      <c r="M22" s="389"/>
      <c r="N22" s="389"/>
      <c r="O22" s="389"/>
      <c r="P22" s="389"/>
      <c r="Q22" s="389"/>
      <c r="R22" s="389"/>
      <c r="S22" s="389"/>
      <c r="W22" s="406"/>
      <c r="X22" s="406"/>
      <c r="Y22" s="103"/>
      <c r="Z22" s="103"/>
      <c r="AA22" s="103"/>
      <c r="AB22" s="103"/>
      <c r="AC22" s="103"/>
      <c r="AD22" s="103"/>
      <c r="AE22" s="103"/>
      <c r="AF22" s="103"/>
      <c r="AG22" s="103"/>
    </row>
    <row r="23" spans="1:33" ht="12.75" customHeight="1" x14ac:dyDescent="0.2">
      <c r="B23" s="221" t="s">
        <v>10</v>
      </c>
      <c r="C23" s="65" t="s">
        <v>165</v>
      </c>
      <c r="D23" s="65"/>
      <c r="E23" s="65"/>
      <c r="F23" s="65"/>
      <c r="G23" s="65"/>
      <c r="H23" s="65"/>
      <c r="I23" s="65"/>
      <c r="J23" s="65"/>
      <c r="K23" s="165"/>
      <c r="L23" s="165"/>
      <c r="M23" s="165"/>
      <c r="N23" s="165"/>
      <c r="O23" s="165"/>
      <c r="P23" s="165"/>
      <c r="Q23" s="165"/>
      <c r="R23" s="165"/>
      <c r="S23" s="137"/>
      <c r="W23" s="405"/>
      <c r="X23" s="405"/>
      <c r="Y23" s="103"/>
      <c r="AA23" s="103"/>
      <c r="AB23" s="103"/>
      <c r="AC23" s="103"/>
      <c r="AE23" s="103"/>
      <c r="AF23" s="103"/>
      <c r="AG23" s="103"/>
    </row>
    <row r="24" spans="1:33" ht="12.75" customHeight="1" x14ac:dyDescent="0.2">
      <c r="B24" s="221" t="s">
        <v>124</v>
      </c>
      <c r="C24" s="389" t="s">
        <v>184</v>
      </c>
      <c r="D24" s="389"/>
      <c r="E24" s="389"/>
      <c r="F24" s="389"/>
      <c r="G24" s="389"/>
      <c r="H24" s="389"/>
      <c r="I24" s="389"/>
      <c r="J24" s="389"/>
      <c r="K24" s="389"/>
      <c r="L24" s="389"/>
      <c r="M24" s="389"/>
      <c r="N24" s="389"/>
      <c r="O24" s="389"/>
      <c r="P24" s="389"/>
      <c r="Q24" s="389"/>
      <c r="R24" s="389"/>
      <c r="S24" s="389"/>
      <c r="W24" s="405"/>
      <c r="X24" s="405"/>
      <c r="Y24" s="103"/>
      <c r="Z24" s="103" t="s">
        <v>141</v>
      </c>
      <c r="AA24" s="103"/>
      <c r="AB24" s="103"/>
      <c r="AC24" s="103"/>
      <c r="AD24" s="103"/>
      <c r="AE24" s="103"/>
      <c r="AF24" s="103"/>
      <c r="AG24" s="103"/>
    </row>
    <row r="25" spans="1:33" x14ac:dyDescent="0.2">
      <c r="A25" s="404"/>
      <c r="B25" s="404"/>
      <c r="C25" s="389"/>
      <c r="D25" s="389"/>
      <c r="E25" s="389"/>
      <c r="F25" s="389"/>
      <c r="G25" s="389"/>
      <c r="H25" s="389"/>
      <c r="I25" s="389"/>
      <c r="J25" s="389"/>
      <c r="K25" s="389"/>
      <c r="L25" s="389"/>
      <c r="M25" s="389"/>
      <c r="N25" s="389"/>
      <c r="O25" s="389"/>
      <c r="P25" s="389"/>
      <c r="Q25" s="389"/>
      <c r="R25" s="389"/>
      <c r="S25" s="65"/>
      <c r="W25" s="64"/>
      <c r="X25" s="64"/>
      <c r="Y25" s="64"/>
      <c r="AC25" s="64"/>
      <c r="AD25" s="64"/>
      <c r="AE25" s="64"/>
      <c r="AF25" s="64"/>
      <c r="AG25" s="64"/>
    </row>
  </sheetData>
  <mergeCells count="52">
    <mergeCell ref="AB4:AC4"/>
    <mergeCell ref="AD4:AE4"/>
    <mergeCell ref="AF4:AG4"/>
    <mergeCell ref="B18:C18"/>
    <mergeCell ref="A15:C15"/>
    <mergeCell ref="W15:Y15"/>
    <mergeCell ref="T15:U18"/>
    <mergeCell ref="C22:S22"/>
    <mergeCell ref="A25:B25"/>
    <mergeCell ref="C25:R25"/>
    <mergeCell ref="W24:X24"/>
    <mergeCell ref="W22:X22"/>
    <mergeCell ref="W23:X23"/>
    <mergeCell ref="D2:K2"/>
    <mergeCell ref="D4:E4"/>
    <mergeCell ref="F4:G4"/>
    <mergeCell ref="H4:I4"/>
    <mergeCell ref="J4:K4"/>
    <mergeCell ref="D3:G3"/>
    <mergeCell ref="H3:K3"/>
    <mergeCell ref="AD2:AF2"/>
    <mergeCell ref="C24:S24"/>
    <mergeCell ref="A7:C7"/>
    <mergeCell ref="D5:S5"/>
    <mergeCell ref="J14:K14"/>
    <mergeCell ref="AF14:AG14"/>
    <mergeCell ref="AD14:AE14"/>
    <mergeCell ref="Z13:AC13"/>
    <mergeCell ref="AD13:AG13"/>
    <mergeCell ref="D13:S13"/>
    <mergeCell ref="H14:I14"/>
    <mergeCell ref="B10:C10"/>
    <mergeCell ref="R14:S14"/>
    <mergeCell ref="P14:Q14"/>
    <mergeCell ref="F14:G14"/>
    <mergeCell ref="D14:E14"/>
    <mergeCell ref="Z2:AB2"/>
    <mergeCell ref="Z14:AA14"/>
    <mergeCell ref="AB14:AC14"/>
    <mergeCell ref="N14:O14"/>
    <mergeCell ref="L14:M14"/>
    <mergeCell ref="L2:S2"/>
    <mergeCell ref="L3:O3"/>
    <mergeCell ref="P3:S3"/>
    <mergeCell ref="R4:S4"/>
    <mergeCell ref="L4:M4"/>
    <mergeCell ref="N4:O4"/>
    <mergeCell ref="P4:Q4"/>
    <mergeCell ref="Z12:AG12"/>
    <mergeCell ref="W5:Y5"/>
    <mergeCell ref="Z3:AF3"/>
    <mergeCell ref="Z4:AA4"/>
  </mergeCells>
  <phoneticPr fontId="1" type="noConversion"/>
  <printOptions horizontalCentered="1"/>
  <pageMargins left="0.19685039370078741" right="0.15748031496062992" top="0.78740157480314965" bottom="0.59055118110236227" header="0.51181102362204722" footer="0.51181102362204722"/>
  <pageSetup paperSize="9" scale="85" orientation="portrait" r:id="rId1"/>
  <headerFooter alignWithMargins="0">
    <oddFooter>&amp;R&amp;9 3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"/>
  <sheetViews>
    <sheetView showGridLines="0" workbookViewId="0">
      <selection activeCell="L28" sqref="L28"/>
    </sheetView>
  </sheetViews>
  <sheetFormatPr defaultColWidth="9.33203125" defaultRowHeight="12.75" x14ac:dyDescent="0.2"/>
  <cols>
    <col min="1" max="16384" width="9.33203125" style="5"/>
  </cols>
  <sheetData>
    <row r="1" spans="1:20" ht="19.5" customHeight="1" x14ac:dyDescent="0.2">
      <c r="A1" s="408" t="s">
        <v>234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  <c r="L1" s="408"/>
      <c r="O1" s="408" t="s">
        <v>6</v>
      </c>
      <c r="P1" s="408"/>
      <c r="Q1" s="408"/>
      <c r="S1" s="408" t="s">
        <v>6</v>
      </c>
      <c r="T1" s="408"/>
    </row>
    <row r="2" spans="1:20" x14ac:dyDescent="0.2">
      <c r="O2" s="27" t="s">
        <v>144</v>
      </c>
      <c r="P2" s="27"/>
      <c r="Q2" s="27" t="s">
        <v>155</v>
      </c>
      <c r="S2" s="27" t="s">
        <v>144</v>
      </c>
      <c r="T2" s="27" t="s">
        <v>155</v>
      </c>
    </row>
    <row r="3" spans="1:20" x14ac:dyDescent="0.2">
      <c r="N3" s="5" t="s">
        <v>179</v>
      </c>
      <c r="O3" s="5">
        <f>ROUND(S3/S5*100,1)</f>
        <v>25.1</v>
      </c>
      <c r="P3" s="5" t="s">
        <v>179</v>
      </c>
      <c r="Q3" s="5">
        <f>ROUND(T3/T5*100,1)</f>
        <v>24.3</v>
      </c>
      <c r="S3" s="5">
        <v>29219</v>
      </c>
      <c r="T3" s="5">
        <v>32622</v>
      </c>
    </row>
    <row r="4" spans="1:20" x14ac:dyDescent="0.2">
      <c r="N4" s="5" t="s">
        <v>19</v>
      </c>
      <c r="O4" s="5">
        <f>ROUND(S4/S5*100,1)</f>
        <v>74.900000000000006</v>
      </c>
      <c r="P4" s="5" t="s">
        <v>19</v>
      </c>
      <c r="Q4" s="5">
        <f>ROUND(T4/T5*100,1)</f>
        <v>75.7</v>
      </c>
      <c r="S4" s="5">
        <v>87135</v>
      </c>
      <c r="T4" s="5">
        <v>101625</v>
      </c>
    </row>
    <row r="5" spans="1:20" x14ac:dyDescent="0.2">
      <c r="O5" s="5">
        <f>SUM(O3:O4)</f>
        <v>100</v>
      </c>
      <c r="Q5" s="5">
        <f>SUM(Q3:Q4)</f>
        <v>100</v>
      </c>
      <c r="S5" s="5">
        <f>SUM(S3:S4)</f>
        <v>116354</v>
      </c>
      <c r="T5" s="5">
        <f>SUM(T3:T4)</f>
        <v>134247</v>
      </c>
    </row>
  </sheetData>
  <mergeCells count="3">
    <mergeCell ref="O1:Q1"/>
    <mergeCell ref="S1:T1"/>
    <mergeCell ref="A1:L1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7"/>
  <sheetViews>
    <sheetView showGridLines="0" topLeftCell="A19" workbookViewId="0">
      <selection activeCell="S24" sqref="S24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4" width="10.1640625" style="5" customWidth="1"/>
    <col min="5" max="5" width="1" style="5" customWidth="1"/>
    <col min="6" max="6" width="10.1640625" style="5" customWidth="1"/>
    <col min="7" max="7" width="1" style="5" customWidth="1"/>
    <col min="8" max="8" width="9.83203125" style="5" customWidth="1"/>
    <col min="9" max="9" width="1.83203125" style="5" customWidth="1"/>
    <col min="10" max="10" width="10.1640625" style="5" customWidth="1"/>
    <col min="11" max="11" width="1" style="5" customWidth="1"/>
    <col min="12" max="12" width="10.1640625" style="5" customWidth="1"/>
    <col min="13" max="13" width="1" style="5" customWidth="1"/>
    <col min="14" max="14" width="9.83203125" style="5" customWidth="1"/>
    <col min="15" max="15" width="1.83203125" style="2" customWidth="1"/>
    <col min="16" max="16" width="8.5" style="5" customWidth="1"/>
    <col min="17" max="17" width="1.6640625" style="5" customWidth="1"/>
    <col min="18" max="18" width="6.33203125" style="5" customWidth="1"/>
    <col min="19" max="19" width="9.33203125" style="5"/>
    <col min="20" max="21" width="6.1640625" style="5" customWidth="1"/>
    <col min="22" max="23" width="7.33203125" style="5" customWidth="1"/>
    <col min="24" max="24" width="1.33203125" style="5" customWidth="1"/>
    <col min="25" max="25" width="16.33203125" style="5" customWidth="1"/>
    <col min="26" max="27" width="7.1640625" style="5" customWidth="1"/>
    <col min="28" max="28" width="8" style="5" customWidth="1"/>
    <col min="29" max="16384" width="9.33203125" style="5"/>
  </cols>
  <sheetData>
    <row r="1" spans="1:29" ht="28.5" customHeight="1" thickBot="1" x14ac:dyDescent="0.25">
      <c r="A1" s="191" t="s">
        <v>188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259"/>
      <c r="Q1" s="181"/>
    </row>
    <row r="2" spans="1:29" ht="18.75" customHeight="1" x14ac:dyDescent="0.2">
      <c r="A2" s="2"/>
      <c r="B2" s="2"/>
      <c r="C2" s="256"/>
      <c r="D2" s="418" t="s">
        <v>0</v>
      </c>
      <c r="E2" s="419"/>
      <c r="F2" s="419"/>
      <c r="G2" s="419"/>
      <c r="H2" s="419"/>
      <c r="I2" s="420"/>
      <c r="J2" s="421" t="s">
        <v>1</v>
      </c>
      <c r="K2" s="419"/>
      <c r="L2" s="419"/>
      <c r="M2" s="419"/>
      <c r="N2" s="419"/>
      <c r="O2" s="422"/>
      <c r="P2" s="326" t="s">
        <v>205</v>
      </c>
      <c r="Q2" s="330"/>
      <c r="R2" s="2"/>
    </row>
    <row r="3" spans="1:29" ht="38.25" customHeight="1" x14ac:dyDescent="0.2">
      <c r="A3" s="21"/>
      <c r="B3" s="21"/>
      <c r="C3" s="22"/>
      <c r="D3" s="414" t="s">
        <v>202</v>
      </c>
      <c r="E3" s="415"/>
      <c r="F3" s="416" t="s">
        <v>203</v>
      </c>
      <c r="G3" s="417"/>
      <c r="H3" s="412" t="s">
        <v>204</v>
      </c>
      <c r="I3" s="413"/>
      <c r="J3" s="414" t="s">
        <v>202</v>
      </c>
      <c r="K3" s="415"/>
      <c r="L3" s="416" t="s">
        <v>203</v>
      </c>
      <c r="M3" s="417"/>
      <c r="N3" s="412" t="s">
        <v>204</v>
      </c>
      <c r="O3" s="413"/>
      <c r="P3" s="423"/>
      <c r="Q3" s="331"/>
      <c r="R3" s="2"/>
      <c r="T3" s="409" t="s">
        <v>62</v>
      </c>
      <c r="U3" s="410"/>
      <c r="V3" s="411" t="s">
        <v>63</v>
      </c>
      <c r="W3" s="325"/>
      <c r="Z3" s="409" t="s">
        <v>62</v>
      </c>
      <c r="AA3" s="410"/>
      <c r="AB3" s="411" t="s">
        <v>63</v>
      </c>
      <c r="AC3" s="325"/>
    </row>
    <row r="4" spans="1:29" ht="24.75" customHeight="1" x14ac:dyDescent="0.2">
      <c r="A4" s="50" t="s">
        <v>3</v>
      </c>
      <c r="B4" s="27"/>
      <c r="C4" s="28"/>
      <c r="D4" s="44">
        <f>SUM(D5:D6)</f>
        <v>62711</v>
      </c>
      <c r="E4" s="44"/>
      <c r="F4" s="44">
        <f>SUM(F5:F6)</f>
        <v>73742</v>
      </c>
      <c r="G4" s="51"/>
      <c r="H4" s="52">
        <f t="shared" ref="H4:H44" si="0">(F4/D4)*100</f>
        <v>117.59021543269921</v>
      </c>
      <c r="I4" s="257"/>
      <c r="J4" s="44">
        <f>SUM(J5:J6)</f>
        <v>116354</v>
      </c>
      <c r="K4" s="44"/>
      <c r="L4" s="44">
        <f>SUM(L5:L6)</f>
        <v>134247</v>
      </c>
      <c r="M4" s="51"/>
      <c r="N4" s="52">
        <f t="shared" ref="N4:N44" si="1">(L4/J4)*100</f>
        <v>115.37807037145265</v>
      </c>
      <c r="O4" s="258"/>
      <c r="P4" s="260">
        <f>SUM(P5:P6)</f>
        <v>100</v>
      </c>
      <c r="S4" s="29"/>
      <c r="T4" s="234">
        <v>2016</v>
      </c>
      <c r="U4" s="204">
        <v>2017</v>
      </c>
      <c r="V4" s="234">
        <v>2016</v>
      </c>
      <c r="W4" s="204">
        <v>2017</v>
      </c>
      <c r="X4" s="29"/>
      <c r="Y4" s="29"/>
      <c r="Z4" s="234">
        <v>2016</v>
      </c>
      <c r="AA4" s="204">
        <v>2017</v>
      </c>
      <c r="AB4" s="234">
        <v>2016</v>
      </c>
      <c r="AC4" s="204">
        <v>2017</v>
      </c>
    </row>
    <row r="5" spans="1:29" ht="19.5" customHeight="1" x14ac:dyDescent="0.2">
      <c r="B5" s="27" t="s">
        <v>20</v>
      </c>
      <c r="C5" s="28"/>
      <c r="D5" s="55">
        <v>16166</v>
      </c>
      <c r="E5" s="55"/>
      <c r="F5" s="55">
        <v>18668</v>
      </c>
      <c r="G5" s="55"/>
      <c r="H5" s="56">
        <f t="shared" si="0"/>
        <v>115.47692688358282</v>
      </c>
      <c r="I5" s="255"/>
      <c r="J5" s="55">
        <v>29219</v>
      </c>
      <c r="K5" s="55"/>
      <c r="L5" s="55">
        <v>32622</v>
      </c>
      <c r="M5" s="55"/>
      <c r="N5" s="56">
        <f t="shared" si="1"/>
        <v>111.64653136657654</v>
      </c>
      <c r="O5" s="255"/>
      <c r="P5" s="222">
        <f>SUM(L5/L4*100)</f>
        <v>24.29998435719234</v>
      </c>
      <c r="S5" s="47" t="s">
        <v>44</v>
      </c>
      <c r="T5" s="235">
        <f>SUM(T6:T18)</f>
        <v>1247</v>
      </c>
      <c r="U5" s="48">
        <f>SUM(U6:U18)</f>
        <v>1498</v>
      </c>
      <c r="V5" s="235">
        <f>SUM(V6:V18)</f>
        <v>2771</v>
      </c>
      <c r="W5" s="48">
        <f>SUM(W6:W18)</f>
        <v>3169</v>
      </c>
      <c r="X5" s="29"/>
      <c r="Y5" s="47" t="s">
        <v>49</v>
      </c>
      <c r="Z5" s="235">
        <f>SUM(Z6:Z32)</f>
        <v>3899</v>
      </c>
      <c r="AA5" s="48">
        <f>SUM(AA6:AA32)</f>
        <v>5220</v>
      </c>
      <c r="AB5" s="235">
        <f>SUM(AB6:AB30)</f>
        <v>7793</v>
      </c>
      <c r="AC5" s="48">
        <f>SUM(AC6:AC32)</f>
        <v>9046</v>
      </c>
    </row>
    <row r="6" spans="1:29" ht="17.25" customHeight="1" x14ac:dyDescent="0.2">
      <c r="B6" s="27" t="s">
        <v>21</v>
      </c>
      <c r="C6" s="28"/>
      <c r="D6" s="55">
        <f>SUM(D7:D44)</f>
        <v>46545</v>
      </c>
      <c r="E6" s="55"/>
      <c r="F6" s="55">
        <f>SUM(F7:F44)</f>
        <v>55074</v>
      </c>
      <c r="G6" s="55"/>
      <c r="H6" s="56">
        <f t="shared" si="0"/>
        <v>118.32420238478892</v>
      </c>
      <c r="I6" s="255"/>
      <c r="J6" s="55">
        <f>SUM(J7:J44)</f>
        <v>87135</v>
      </c>
      <c r="K6" s="55"/>
      <c r="L6" s="55">
        <f>SUM(L7:L44)</f>
        <v>101625</v>
      </c>
      <c r="M6" s="55"/>
      <c r="N6" s="56">
        <f t="shared" si="1"/>
        <v>116.62936822172492</v>
      </c>
      <c r="O6" s="255"/>
      <c r="P6" s="222">
        <f>SUM(L6/L4*100)</f>
        <v>75.700015642807656</v>
      </c>
      <c r="R6" s="126"/>
      <c r="S6" s="29" t="s">
        <v>93</v>
      </c>
      <c r="T6" s="236">
        <v>211</v>
      </c>
      <c r="U6" s="205">
        <v>464</v>
      </c>
      <c r="V6" s="236">
        <v>275</v>
      </c>
      <c r="W6" s="29">
        <v>686</v>
      </c>
      <c r="X6" s="29"/>
      <c r="Y6" s="29" t="s">
        <v>108</v>
      </c>
      <c r="Z6" s="236">
        <v>56</v>
      </c>
      <c r="AA6" s="29">
        <v>30</v>
      </c>
      <c r="AB6" s="236">
        <v>90</v>
      </c>
      <c r="AC6" s="5">
        <v>89</v>
      </c>
    </row>
    <row r="7" spans="1:29" ht="15" customHeight="1" x14ac:dyDescent="0.2">
      <c r="B7" s="27"/>
      <c r="C7" s="28" t="s">
        <v>22</v>
      </c>
      <c r="D7" s="45">
        <v>1790</v>
      </c>
      <c r="E7" s="55"/>
      <c r="F7" s="45">
        <v>2150</v>
      </c>
      <c r="G7" s="55"/>
      <c r="H7" s="56">
        <f t="shared" si="0"/>
        <v>120.11173184357543</v>
      </c>
      <c r="I7" s="255"/>
      <c r="J7" s="45">
        <v>3121</v>
      </c>
      <c r="K7" s="55"/>
      <c r="L7" s="45">
        <v>3876</v>
      </c>
      <c r="M7" s="55"/>
      <c r="N7" s="56">
        <f t="shared" si="1"/>
        <v>124.19096443447613</v>
      </c>
      <c r="O7" s="255"/>
      <c r="P7" s="222">
        <f>SUM(L7/L4*100)</f>
        <v>2.887215356767749</v>
      </c>
      <c r="S7" s="29" t="s">
        <v>64</v>
      </c>
      <c r="T7" s="236">
        <v>47</v>
      </c>
      <c r="U7" s="205">
        <v>64</v>
      </c>
      <c r="V7" s="236">
        <v>108</v>
      </c>
      <c r="W7" s="29">
        <v>190</v>
      </c>
      <c r="X7" s="29"/>
      <c r="Y7" s="29" t="s">
        <v>94</v>
      </c>
      <c r="Z7" s="236">
        <v>15</v>
      </c>
      <c r="AA7" s="29">
        <v>26</v>
      </c>
      <c r="AB7" s="236">
        <v>26</v>
      </c>
      <c r="AC7" s="5">
        <v>66</v>
      </c>
    </row>
    <row r="8" spans="1:29" ht="15" customHeight="1" x14ac:dyDescent="0.2">
      <c r="B8" s="27"/>
      <c r="C8" s="28" t="s">
        <v>23</v>
      </c>
      <c r="D8" s="45">
        <v>875</v>
      </c>
      <c r="E8" s="55"/>
      <c r="F8" s="45">
        <v>566</v>
      </c>
      <c r="G8" s="55"/>
      <c r="H8" s="56">
        <f t="shared" si="0"/>
        <v>64.685714285714297</v>
      </c>
      <c r="I8" s="255"/>
      <c r="J8" s="45">
        <v>1489</v>
      </c>
      <c r="K8" s="55"/>
      <c r="L8" s="45">
        <v>1081</v>
      </c>
      <c r="M8" s="55"/>
      <c r="N8" s="56">
        <f t="shared" si="1"/>
        <v>72.59905977165883</v>
      </c>
      <c r="O8" s="255"/>
      <c r="P8" s="222">
        <f>SUM(L8/L4*100)</f>
        <v>0.80523214671463805</v>
      </c>
      <c r="S8" s="29" t="s">
        <v>65</v>
      </c>
      <c r="T8" s="236">
        <v>31</v>
      </c>
      <c r="U8" s="205">
        <v>32</v>
      </c>
      <c r="V8" s="236">
        <v>94</v>
      </c>
      <c r="W8" s="29">
        <v>88</v>
      </c>
      <c r="X8" s="29"/>
      <c r="Y8" s="29" t="s">
        <v>95</v>
      </c>
      <c r="Z8" s="236">
        <v>17</v>
      </c>
      <c r="AA8" s="29">
        <v>14</v>
      </c>
      <c r="AB8" s="236">
        <v>26</v>
      </c>
      <c r="AC8" s="5">
        <v>32</v>
      </c>
    </row>
    <row r="9" spans="1:29" ht="15" customHeight="1" x14ac:dyDescent="0.2">
      <c r="B9" s="27"/>
      <c r="C9" s="28" t="s">
        <v>24</v>
      </c>
      <c r="D9" s="45">
        <v>2594</v>
      </c>
      <c r="E9" s="55"/>
      <c r="F9" s="45">
        <v>3624</v>
      </c>
      <c r="G9" s="55"/>
      <c r="H9" s="56">
        <f t="shared" si="0"/>
        <v>139.7070161912105</v>
      </c>
      <c r="I9" s="255"/>
      <c r="J9" s="45">
        <v>4298</v>
      </c>
      <c r="K9" s="55"/>
      <c r="L9" s="45">
        <v>6224</v>
      </c>
      <c r="M9" s="55"/>
      <c r="N9" s="56">
        <f t="shared" si="1"/>
        <v>144.81154025127967</v>
      </c>
      <c r="O9" s="255"/>
      <c r="P9" s="222">
        <f>SUM(L9/L4*100)</f>
        <v>4.6362302323329381</v>
      </c>
      <c r="S9" s="29" t="s">
        <v>66</v>
      </c>
      <c r="T9" s="236">
        <v>119</v>
      </c>
      <c r="U9" s="205">
        <v>125</v>
      </c>
      <c r="V9" s="236">
        <v>284</v>
      </c>
      <c r="W9" s="29">
        <v>171</v>
      </c>
      <c r="X9" s="29"/>
      <c r="Y9" s="29" t="s">
        <v>109</v>
      </c>
      <c r="Z9" s="236">
        <v>154</v>
      </c>
      <c r="AA9" s="29">
        <v>119</v>
      </c>
      <c r="AB9" s="236">
        <v>471</v>
      </c>
      <c r="AC9" s="5">
        <v>643</v>
      </c>
    </row>
    <row r="10" spans="1:29" ht="15" customHeight="1" x14ac:dyDescent="0.2">
      <c r="B10" s="27"/>
      <c r="C10" s="28" t="s">
        <v>25</v>
      </c>
      <c r="D10" s="45">
        <v>1576</v>
      </c>
      <c r="E10" s="55"/>
      <c r="F10" s="45">
        <v>1549</v>
      </c>
      <c r="G10" s="55"/>
      <c r="H10" s="56">
        <f t="shared" si="0"/>
        <v>98.286802030456855</v>
      </c>
      <c r="I10" s="255"/>
      <c r="J10" s="45">
        <v>2187</v>
      </c>
      <c r="K10" s="55"/>
      <c r="L10" s="45">
        <v>2274</v>
      </c>
      <c r="M10" s="55"/>
      <c r="N10" s="56">
        <f t="shared" si="1"/>
        <v>103.97805212620028</v>
      </c>
      <c r="O10" s="255"/>
      <c r="P10" s="222">
        <f>SUM(L10/L4*100)</f>
        <v>1.6938926009519766</v>
      </c>
      <c r="S10" s="29" t="s">
        <v>67</v>
      </c>
      <c r="T10" s="236">
        <v>271</v>
      </c>
      <c r="U10" s="205">
        <v>197</v>
      </c>
      <c r="V10" s="236">
        <v>762</v>
      </c>
      <c r="W10" s="29">
        <v>493</v>
      </c>
      <c r="X10" s="29"/>
      <c r="Y10" s="29" t="s">
        <v>73</v>
      </c>
      <c r="Z10" s="236">
        <v>3</v>
      </c>
      <c r="AA10" s="29">
        <v>15</v>
      </c>
      <c r="AB10" s="236">
        <v>5</v>
      </c>
      <c r="AC10" s="5">
        <v>41</v>
      </c>
    </row>
    <row r="11" spans="1:29" ht="15" customHeight="1" x14ac:dyDescent="0.2">
      <c r="B11" s="27"/>
      <c r="C11" s="28" t="s">
        <v>50</v>
      </c>
      <c r="D11" s="45">
        <v>296</v>
      </c>
      <c r="E11" s="55"/>
      <c r="F11" s="45">
        <v>437</v>
      </c>
      <c r="G11" s="55"/>
      <c r="H11" s="56">
        <f t="shared" si="0"/>
        <v>147.63513513513513</v>
      </c>
      <c r="I11" s="255"/>
      <c r="J11" s="45">
        <v>561</v>
      </c>
      <c r="K11" s="55"/>
      <c r="L11" s="45">
        <v>839</v>
      </c>
      <c r="M11" s="55"/>
      <c r="N11" s="56">
        <f t="shared" si="1"/>
        <v>149.55436720142603</v>
      </c>
      <c r="O11" s="255"/>
      <c r="P11" s="222">
        <f>SUM(L11/L4*100)</f>
        <v>0.62496741081737395</v>
      </c>
      <c r="S11" s="29" t="s">
        <v>68</v>
      </c>
      <c r="T11" s="236">
        <v>22</v>
      </c>
      <c r="U11" s="205">
        <v>28</v>
      </c>
      <c r="V11" s="236">
        <v>40</v>
      </c>
      <c r="W11" s="29">
        <v>95</v>
      </c>
      <c r="X11" s="29"/>
      <c r="Y11" s="29" t="s">
        <v>96</v>
      </c>
      <c r="Z11" s="236">
        <v>184</v>
      </c>
      <c r="AA11" s="29">
        <v>240</v>
      </c>
      <c r="AB11" s="236">
        <v>384</v>
      </c>
      <c r="AC11" s="5">
        <v>557</v>
      </c>
    </row>
    <row r="12" spans="1:29" ht="15" customHeight="1" x14ac:dyDescent="0.2">
      <c r="B12" s="27"/>
      <c r="C12" s="28" t="s">
        <v>26</v>
      </c>
      <c r="D12" s="45">
        <v>564</v>
      </c>
      <c r="E12" s="55"/>
      <c r="F12" s="45">
        <v>799</v>
      </c>
      <c r="G12" s="55"/>
      <c r="H12" s="56">
        <f t="shared" si="0"/>
        <v>141.66666666666669</v>
      </c>
      <c r="I12" s="255"/>
      <c r="J12" s="45">
        <v>1162</v>
      </c>
      <c r="K12" s="55"/>
      <c r="L12" s="45">
        <v>1510</v>
      </c>
      <c r="M12" s="55"/>
      <c r="N12" s="56">
        <f t="shared" si="1"/>
        <v>129.94836488812393</v>
      </c>
      <c r="O12" s="255"/>
      <c r="P12" s="222">
        <f>SUM(L12/L4*100)</f>
        <v>1.1247923603506969</v>
      </c>
      <c r="S12" s="64" t="s">
        <v>114</v>
      </c>
      <c r="T12" s="236">
        <v>185</v>
      </c>
      <c r="U12" s="205">
        <v>315</v>
      </c>
      <c r="V12" s="236">
        <v>326</v>
      </c>
      <c r="W12" s="29">
        <v>649</v>
      </c>
      <c r="X12" s="29"/>
      <c r="Y12" s="29" t="s">
        <v>74</v>
      </c>
      <c r="Z12" s="236">
        <v>255</v>
      </c>
      <c r="AA12" s="29">
        <v>295</v>
      </c>
      <c r="AB12" s="236">
        <v>598</v>
      </c>
      <c r="AC12" s="5">
        <v>692</v>
      </c>
    </row>
    <row r="13" spans="1:29" ht="15" customHeight="1" x14ac:dyDescent="0.2">
      <c r="B13" s="27"/>
      <c r="C13" s="28" t="s">
        <v>27</v>
      </c>
      <c r="D13" s="45">
        <v>225</v>
      </c>
      <c r="E13" s="55"/>
      <c r="F13" s="45">
        <v>204</v>
      </c>
      <c r="G13" s="55"/>
      <c r="H13" s="56">
        <f t="shared" si="0"/>
        <v>90.666666666666657</v>
      </c>
      <c r="I13" s="255"/>
      <c r="J13" s="45">
        <v>525</v>
      </c>
      <c r="K13" s="55"/>
      <c r="L13" s="45">
        <v>473</v>
      </c>
      <c r="M13" s="55"/>
      <c r="N13" s="56">
        <f t="shared" si="1"/>
        <v>90.095238095238102</v>
      </c>
      <c r="O13" s="255"/>
      <c r="P13" s="222">
        <f>SUM(L13/L4*100)</f>
        <v>0.35233562016283415</v>
      </c>
      <c r="S13" s="64" t="s">
        <v>69</v>
      </c>
      <c r="T13" s="236">
        <v>66</v>
      </c>
      <c r="U13" s="205">
        <v>56</v>
      </c>
      <c r="V13" s="236">
        <v>136</v>
      </c>
      <c r="W13" s="29">
        <v>180</v>
      </c>
      <c r="X13" s="29"/>
      <c r="Y13" s="29" t="s">
        <v>97</v>
      </c>
      <c r="Z13" s="236">
        <v>71</v>
      </c>
      <c r="AA13" s="29">
        <v>53</v>
      </c>
      <c r="AB13" s="236">
        <v>172</v>
      </c>
      <c r="AC13" s="5">
        <v>114</v>
      </c>
    </row>
    <row r="14" spans="1:29" ht="15" customHeight="1" x14ac:dyDescent="0.2">
      <c r="B14" s="27"/>
      <c r="C14" s="28" t="s">
        <v>28</v>
      </c>
      <c r="D14" s="45">
        <v>1041</v>
      </c>
      <c r="E14" s="55"/>
      <c r="F14" s="45">
        <v>1026</v>
      </c>
      <c r="G14" s="55"/>
      <c r="H14" s="56">
        <f t="shared" si="0"/>
        <v>98.559077809798268</v>
      </c>
      <c r="I14" s="255"/>
      <c r="J14" s="45">
        <v>2378</v>
      </c>
      <c r="K14" s="55"/>
      <c r="L14" s="45">
        <v>2414</v>
      </c>
      <c r="M14" s="55"/>
      <c r="N14" s="56">
        <f t="shared" si="1"/>
        <v>101.51387720773759</v>
      </c>
      <c r="O14" s="255"/>
      <c r="P14" s="222">
        <f>SUM(L14/L4*100)</f>
        <v>1.7981779853553523</v>
      </c>
      <c r="S14" s="64" t="s">
        <v>115</v>
      </c>
      <c r="T14" s="236">
        <v>3</v>
      </c>
      <c r="U14" s="205">
        <v>4</v>
      </c>
      <c r="V14" s="236">
        <v>8</v>
      </c>
      <c r="W14" s="29">
        <v>10</v>
      </c>
      <c r="X14" s="29"/>
      <c r="Y14" s="29" t="s">
        <v>98</v>
      </c>
      <c r="Z14" s="236">
        <v>95</v>
      </c>
      <c r="AA14" s="29">
        <v>54</v>
      </c>
      <c r="AB14" s="236">
        <v>194</v>
      </c>
      <c r="AC14" s="5">
        <v>93</v>
      </c>
    </row>
    <row r="15" spans="1:29" ht="15" customHeight="1" x14ac:dyDescent="0.2">
      <c r="B15" s="27"/>
      <c r="C15" s="28" t="s">
        <v>55</v>
      </c>
      <c r="D15" s="45">
        <v>419</v>
      </c>
      <c r="E15" s="55"/>
      <c r="F15" s="45">
        <v>520</v>
      </c>
      <c r="G15" s="55"/>
      <c r="H15" s="56">
        <f t="shared" si="0"/>
        <v>124.10501193317423</v>
      </c>
      <c r="I15" s="255"/>
      <c r="J15" s="45">
        <v>811</v>
      </c>
      <c r="K15" s="55"/>
      <c r="L15" s="45">
        <v>866</v>
      </c>
      <c r="M15" s="55"/>
      <c r="N15" s="56">
        <f t="shared" si="1"/>
        <v>106.78175092478422</v>
      </c>
      <c r="O15" s="255"/>
      <c r="P15" s="222">
        <f>SUM(L15/L4*100)</f>
        <v>0.64507959209516785</v>
      </c>
      <c r="S15" s="29" t="s">
        <v>70</v>
      </c>
      <c r="T15" s="236">
        <v>105</v>
      </c>
      <c r="U15" s="205">
        <v>80</v>
      </c>
      <c r="V15" s="236">
        <v>310</v>
      </c>
      <c r="W15" s="29">
        <v>220</v>
      </c>
      <c r="X15" s="29"/>
      <c r="Y15" s="64" t="s">
        <v>75</v>
      </c>
      <c r="Z15" s="236">
        <v>143</v>
      </c>
      <c r="AA15" s="29">
        <v>130</v>
      </c>
      <c r="AB15" s="236">
        <v>265</v>
      </c>
      <c r="AC15" s="5">
        <v>391</v>
      </c>
    </row>
    <row r="16" spans="1:29" ht="15" customHeight="1" x14ac:dyDescent="0.2">
      <c r="B16" s="27"/>
      <c r="C16" s="28" t="s">
        <v>56</v>
      </c>
      <c r="D16" s="45">
        <v>100</v>
      </c>
      <c r="E16" s="55"/>
      <c r="F16" s="45">
        <v>143</v>
      </c>
      <c r="G16" s="55"/>
      <c r="H16" s="56">
        <f t="shared" si="0"/>
        <v>143</v>
      </c>
      <c r="I16" s="255"/>
      <c r="J16" s="45">
        <v>206</v>
      </c>
      <c r="K16" s="55"/>
      <c r="L16" s="45">
        <v>351</v>
      </c>
      <c r="M16" s="55"/>
      <c r="N16" s="56">
        <f t="shared" si="1"/>
        <v>170.38834951456309</v>
      </c>
      <c r="O16" s="255"/>
      <c r="P16" s="222">
        <f>SUM(L16/L4*100)</f>
        <v>0.26145835661132094</v>
      </c>
      <c r="S16" s="29" t="s">
        <v>71</v>
      </c>
      <c r="T16" s="236">
        <v>57</v>
      </c>
      <c r="U16" s="205">
        <v>44</v>
      </c>
      <c r="V16" s="236">
        <v>114</v>
      </c>
      <c r="W16" s="29">
        <v>73</v>
      </c>
      <c r="Y16" s="64" t="s">
        <v>116</v>
      </c>
      <c r="Z16" s="236">
        <v>348</v>
      </c>
      <c r="AA16" s="29">
        <v>822</v>
      </c>
      <c r="AB16" s="236">
        <v>413</v>
      </c>
      <c r="AC16" s="5">
        <v>859</v>
      </c>
    </row>
    <row r="17" spans="1:29" ht="15" customHeight="1" x14ac:dyDescent="0.2">
      <c r="B17" s="27"/>
      <c r="C17" s="28" t="s">
        <v>29</v>
      </c>
      <c r="D17" s="45">
        <v>3485</v>
      </c>
      <c r="E17" s="55"/>
      <c r="F17" s="45">
        <v>4213</v>
      </c>
      <c r="G17" s="55"/>
      <c r="H17" s="56">
        <f t="shared" si="0"/>
        <v>120.88952654232426</v>
      </c>
      <c r="I17" s="255"/>
      <c r="J17" s="45">
        <v>7065</v>
      </c>
      <c r="K17" s="55"/>
      <c r="L17" s="45">
        <v>7986</v>
      </c>
      <c r="M17" s="55"/>
      <c r="N17" s="56">
        <f t="shared" si="1"/>
        <v>113.03609341825901</v>
      </c>
      <c r="O17" s="255"/>
      <c r="P17" s="222">
        <f>SUM(L17/L4*100)</f>
        <v>5.948736284609712</v>
      </c>
      <c r="S17" s="29" t="s">
        <v>72</v>
      </c>
      <c r="T17" s="224">
        <v>5</v>
      </c>
      <c r="U17" s="97">
        <v>24</v>
      </c>
      <c r="V17" s="236">
        <v>10</v>
      </c>
      <c r="W17" s="29">
        <v>115</v>
      </c>
      <c r="Y17" s="64" t="s">
        <v>99</v>
      </c>
      <c r="Z17" s="236">
        <v>508</v>
      </c>
      <c r="AA17" s="29">
        <v>293</v>
      </c>
      <c r="AB17" s="236">
        <v>1172</v>
      </c>
      <c r="AC17" s="5">
        <v>779</v>
      </c>
    </row>
    <row r="18" spans="1:29" ht="15" customHeight="1" x14ac:dyDescent="0.2">
      <c r="B18" s="27"/>
      <c r="C18" s="28" t="s">
        <v>30</v>
      </c>
      <c r="D18" s="45">
        <v>1034</v>
      </c>
      <c r="E18" s="55"/>
      <c r="F18" s="45">
        <v>1336</v>
      </c>
      <c r="G18" s="55"/>
      <c r="H18" s="56">
        <f t="shared" si="0"/>
        <v>129.20696324951643</v>
      </c>
      <c r="I18" s="255"/>
      <c r="J18" s="45">
        <v>1957</v>
      </c>
      <c r="K18" s="55"/>
      <c r="L18" s="45">
        <v>2383</v>
      </c>
      <c r="M18" s="55"/>
      <c r="N18" s="56">
        <f t="shared" si="1"/>
        <v>121.76801226366889</v>
      </c>
      <c r="O18" s="255"/>
      <c r="P18" s="222">
        <f>SUM(L18/L4*100)</f>
        <v>1.7750862216660335</v>
      </c>
      <c r="S18" s="49" t="s">
        <v>107</v>
      </c>
      <c r="T18" s="224">
        <v>125</v>
      </c>
      <c r="U18" s="97">
        <v>65</v>
      </c>
      <c r="V18" s="236">
        <v>304</v>
      </c>
      <c r="W18" s="29">
        <v>199</v>
      </c>
      <c r="Y18" s="64" t="s">
        <v>100</v>
      </c>
      <c r="Z18" s="236">
        <v>159</v>
      </c>
      <c r="AA18" s="29">
        <v>45</v>
      </c>
      <c r="AB18" s="236">
        <v>199</v>
      </c>
      <c r="AC18" s="5">
        <v>169</v>
      </c>
    </row>
    <row r="19" spans="1:29" ht="15" customHeight="1" x14ac:dyDescent="0.2">
      <c r="B19" s="27"/>
      <c r="C19" s="28" t="s">
        <v>31</v>
      </c>
      <c r="D19" s="45">
        <v>481</v>
      </c>
      <c r="E19" s="55"/>
      <c r="F19" s="45">
        <v>814</v>
      </c>
      <c r="G19" s="55"/>
      <c r="H19" s="56">
        <f t="shared" si="0"/>
        <v>169.23076923076923</v>
      </c>
      <c r="I19" s="255"/>
      <c r="J19" s="45">
        <v>996</v>
      </c>
      <c r="K19" s="55"/>
      <c r="L19" s="45">
        <v>1735</v>
      </c>
      <c r="M19" s="55"/>
      <c r="N19" s="56">
        <f t="shared" si="1"/>
        <v>174.19678714859435</v>
      </c>
      <c r="O19" s="255"/>
      <c r="P19" s="222">
        <f>SUM(L19/L4*100)</f>
        <v>1.2923938709989795</v>
      </c>
      <c r="Y19" s="64" t="s">
        <v>101</v>
      </c>
      <c r="Z19" s="236">
        <v>11</v>
      </c>
      <c r="AA19" s="29">
        <v>11</v>
      </c>
      <c r="AB19" s="236">
        <v>22</v>
      </c>
      <c r="AC19" s="5">
        <v>41</v>
      </c>
    </row>
    <row r="20" spans="1:29" ht="15" customHeight="1" x14ac:dyDescent="0.2">
      <c r="B20" s="27"/>
      <c r="C20" s="28" t="s">
        <v>32</v>
      </c>
      <c r="D20" s="45">
        <v>505</v>
      </c>
      <c r="E20" s="55"/>
      <c r="F20" s="45">
        <v>752</v>
      </c>
      <c r="G20" s="55"/>
      <c r="H20" s="56">
        <f t="shared" si="0"/>
        <v>148.9108910891089</v>
      </c>
      <c r="I20" s="255"/>
      <c r="J20" s="45">
        <v>1125</v>
      </c>
      <c r="K20" s="55"/>
      <c r="L20" s="45">
        <v>1762</v>
      </c>
      <c r="M20" s="55"/>
      <c r="N20" s="56">
        <f t="shared" si="1"/>
        <v>156.62222222222221</v>
      </c>
      <c r="O20" s="255"/>
      <c r="P20" s="222">
        <f>SUM(L20/L4*100)</f>
        <v>1.3125060522767735</v>
      </c>
      <c r="Y20" s="64" t="s">
        <v>106</v>
      </c>
      <c r="Z20" s="236">
        <v>8</v>
      </c>
      <c r="AA20" s="29">
        <v>230</v>
      </c>
      <c r="AB20" s="236">
        <v>46</v>
      </c>
      <c r="AC20" s="5">
        <v>363</v>
      </c>
    </row>
    <row r="21" spans="1:29" ht="15" customHeight="1" x14ac:dyDescent="0.2">
      <c r="B21" s="27"/>
      <c r="C21" s="28" t="s">
        <v>33</v>
      </c>
      <c r="D21" s="45">
        <v>210</v>
      </c>
      <c r="E21" s="55"/>
      <c r="F21" s="45">
        <v>208</v>
      </c>
      <c r="G21" s="55"/>
      <c r="H21" s="56">
        <f t="shared" si="0"/>
        <v>99.047619047619051</v>
      </c>
      <c r="I21" s="255"/>
      <c r="J21" s="45">
        <v>363</v>
      </c>
      <c r="K21" s="55"/>
      <c r="L21" s="45">
        <v>612</v>
      </c>
      <c r="M21" s="55"/>
      <c r="N21" s="56">
        <f t="shared" si="1"/>
        <v>168.59504132231405</v>
      </c>
      <c r="O21" s="255"/>
      <c r="P21" s="222">
        <f>SUM(L21/L4*100)</f>
        <v>0.45587610896332875</v>
      </c>
      <c r="Y21" s="64" t="s">
        <v>102</v>
      </c>
      <c r="Z21" s="236">
        <v>2</v>
      </c>
      <c r="AA21" s="29">
        <v>24</v>
      </c>
      <c r="AB21" s="236">
        <v>10</v>
      </c>
      <c r="AC21" s="5">
        <v>50</v>
      </c>
    </row>
    <row r="22" spans="1:29" ht="15" customHeight="1" x14ac:dyDescent="0.2">
      <c r="B22" s="27"/>
      <c r="C22" s="28" t="s">
        <v>34</v>
      </c>
      <c r="D22" s="45">
        <v>3235</v>
      </c>
      <c r="E22" s="55"/>
      <c r="F22" s="45">
        <v>3069</v>
      </c>
      <c r="G22" s="55"/>
      <c r="H22" s="56">
        <f t="shared" si="0"/>
        <v>94.868624420401858</v>
      </c>
      <c r="I22" s="255"/>
      <c r="J22" s="45">
        <v>7065</v>
      </c>
      <c r="K22" s="55"/>
      <c r="L22" s="45">
        <v>6327</v>
      </c>
      <c r="M22" s="55"/>
      <c r="N22" s="56">
        <f t="shared" si="1"/>
        <v>89.554140127388536</v>
      </c>
      <c r="O22" s="255"/>
      <c r="P22" s="222">
        <f>SUM(L22/L4*100)</f>
        <v>4.7129544794297082</v>
      </c>
      <c r="Y22" s="64" t="s">
        <v>104</v>
      </c>
      <c r="Z22" s="236">
        <v>7</v>
      </c>
      <c r="AA22" s="29">
        <v>9</v>
      </c>
      <c r="AB22" s="236">
        <v>17</v>
      </c>
      <c r="AC22" s="5">
        <v>22</v>
      </c>
    </row>
    <row r="23" spans="1:29" ht="15" customHeight="1" x14ac:dyDescent="0.2">
      <c r="B23" s="27"/>
      <c r="C23" s="28" t="s">
        <v>35</v>
      </c>
      <c r="D23" s="45">
        <v>681</v>
      </c>
      <c r="E23" s="55"/>
      <c r="F23" s="45">
        <v>849</v>
      </c>
      <c r="G23" s="55"/>
      <c r="H23" s="56">
        <f t="shared" si="0"/>
        <v>124.66960352422906</v>
      </c>
      <c r="I23" s="255"/>
      <c r="J23" s="45">
        <v>1541</v>
      </c>
      <c r="K23" s="55"/>
      <c r="L23" s="45">
        <v>1959</v>
      </c>
      <c r="M23" s="55"/>
      <c r="N23" s="56">
        <f t="shared" si="1"/>
        <v>127.12524334847501</v>
      </c>
      <c r="O23" s="255"/>
      <c r="P23" s="222">
        <f>SUM(L23/L4*100)</f>
        <v>1.4592504860443809</v>
      </c>
      <c r="Y23" s="64" t="s">
        <v>119</v>
      </c>
      <c r="Z23" s="237" t="s">
        <v>12</v>
      </c>
      <c r="AA23" s="29">
        <v>1</v>
      </c>
      <c r="AB23" s="237" t="s">
        <v>12</v>
      </c>
      <c r="AC23" s="109">
        <v>1</v>
      </c>
    </row>
    <row r="24" spans="1:29" ht="15" customHeight="1" x14ac:dyDescent="0.2">
      <c r="B24" s="27"/>
      <c r="C24" s="28" t="s">
        <v>57</v>
      </c>
      <c r="D24" s="45">
        <v>261</v>
      </c>
      <c r="E24" s="55"/>
      <c r="F24" s="45">
        <v>169</v>
      </c>
      <c r="G24" s="55"/>
      <c r="H24" s="56">
        <f t="shared" si="0"/>
        <v>64.750957854406138</v>
      </c>
      <c r="I24" s="255"/>
      <c r="J24" s="45">
        <v>571</v>
      </c>
      <c r="K24" s="55"/>
      <c r="L24" s="45">
        <v>828</v>
      </c>
      <c r="M24" s="55"/>
      <c r="N24" s="56">
        <f t="shared" si="1"/>
        <v>145.00875656742556</v>
      </c>
      <c r="O24" s="255"/>
      <c r="P24" s="222">
        <f>SUM(L24/L4*100)</f>
        <v>0.61677355918568011</v>
      </c>
      <c r="Y24" s="64" t="s">
        <v>105</v>
      </c>
      <c r="Z24" s="236">
        <v>19</v>
      </c>
      <c r="AA24" s="29">
        <v>7</v>
      </c>
      <c r="AB24" s="236">
        <v>46</v>
      </c>
      <c r="AC24" s="5">
        <v>13</v>
      </c>
    </row>
    <row r="25" spans="1:29" ht="15" customHeight="1" x14ac:dyDescent="0.2">
      <c r="B25" s="27"/>
      <c r="C25" s="28" t="s">
        <v>36</v>
      </c>
      <c r="D25" s="45">
        <v>569</v>
      </c>
      <c r="E25" s="55"/>
      <c r="F25" s="45">
        <v>726</v>
      </c>
      <c r="G25" s="55"/>
      <c r="H25" s="56">
        <f t="shared" si="0"/>
        <v>127.59226713532512</v>
      </c>
      <c r="I25" s="255"/>
      <c r="J25" s="45">
        <v>1209</v>
      </c>
      <c r="K25" s="55"/>
      <c r="L25" s="45">
        <v>1711</v>
      </c>
      <c r="M25" s="55"/>
      <c r="N25" s="56">
        <f t="shared" si="1"/>
        <v>141.52191894127378</v>
      </c>
      <c r="O25" s="255"/>
      <c r="P25" s="222">
        <f>SUM(L25/L4*100)</f>
        <v>1.2745163765298293</v>
      </c>
      <c r="Y25" s="64" t="s">
        <v>117</v>
      </c>
      <c r="Z25" s="236">
        <v>56</v>
      </c>
      <c r="AA25" s="29">
        <v>234</v>
      </c>
      <c r="AB25" s="236">
        <v>81</v>
      </c>
      <c r="AC25" s="5">
        <v>321</v>
      </c>
    </row>
    <row r="26" spans="1:29" ht="15" customHeight="1" x14ac:dyDescent="0.2">
      <c r="B26" s="27"/>
      <c r="C26" s="28" t="s">
        <v>37</v>
      </c>
      <c r="D26" s="17">
        <v>375</v>
      </c>
      <c r="E26" s="55"/>
      <c r="F26" s="17">
        <v>467</v>
      </c>
      <c r="G26" s="55"/>
      <c r="H26" s="56">
        <f t="shared" si="0"/>
        <v>124.53333333333335</v>
      </c>
      <c r="I26" s="255"/>
      <c r="J26" s="45">
        <v>1017</v>
      </c>
      <c r="K26" s="55"/>
      <c r="L26" s="45">
        <v>1236</v>
      </c>
      <c r="M26" s="55"/>
      <c r="N26" s="56">
        <f t="shared" si="1"/>
        <v>121.53392330383481</v>
      </c>
      <c r="O26" s="255"/>
      <c r="P26" s="222">
        <f>SUM(L26/L4*100)</f>
        <v>0.92069096516123261</v>
      </c>
      <c r="Y26" s="64" t="s">
        <v>118</v>
      </c>
      <c r="Z26" s="236">
        <v>304</v>
      </c>
      <c r="AA26" s="29">
        <v>1079</v>
      </c>
      <c r="AB26" s="236">
        <v>361</v>
      </c>
      <c r="AC26" s="5">
        <v>1114</v>
      </c>
    </row>
    <row r="27" spans="1:29" ht="15" customHeight="1" x14ac:dyDescent="0.2">
      <c r="B27" s="27"/>
      <c r="C27" s="28" t="s">
        <v>38</v>
      </c>
      <c r="D27" s="45">
        <v>378</v>
      </c>
      <c r="E27" s="55"/>
      <c r="F27" s="45">
        <v>520</v>
      </c>
      <c r="G27" s="55"/>
      <c r="H27" s="56">
        <f t="shared" si="0"/>
        <v>137.56613756613757</v>
      </c>
      <c r="I27" s="255"/>
      <c r="J27" s="45">
        <v>660</v>
      </c>
      <c r="K27" s="55"/>
      <c r="L27" s="45">
        <v>1016</v>
      </c>
      <c r="M27" s="55"/>
      <c r="N27" s="56">
        <f t="shared" si="1"/>
        <v>153.93939393939394</v>
      </c>
      <c r="O27" s="255"/>
      <c r="P27" s="222">
        <f>SUM(L27/L4*100)</f>
        <v>0.75681393252735629</v>
      </c>
      <c r="Y27" s="64" t="s">
        <v>103</v>
      </c>
      <c r="Z27" s="236">
        <v>66</v>
      </c>
      <c r="AA27" s="29">
        <v>119</v>
      </c>
      <c r="AB27" s="236">
        <v>162</v>
      </c>
      <c r="AC27" s="5">
        <v>209</v>
      </c>
    </row>
    <row r="28" spans="1:29" ht="15" customHeight="1" x14ac:dyDescent="0.2">
      <c r="B28" s="27"/>
      <c r="C28" s="28" t="s">
        <v>39</v>
      </c>
      <c r="D28" s="45">
        <v>1496</v>
      </c>
      <c r="E28" s="55"/>
      <c r="F28" s="45">
        <v>2202</v>
      </c>
      <c r="G28" s="55"/>
      <c r="H28" s="56">
        <f t="shared" si="0"/>
        <v>147.19251336898395</v>
      </c>
      <c r="I28" s="255"/>
      <c r="J28" s="45">
        <v>2316</v>
      </c>
      <c r="K28" s="55"/>
      <c r="L28" s="45">
        <v>3399</v>
      </c>
      <c r="M28" s="55"/>
      <c r="N28" s="56">
        <f t="shared" si="1"/>
        <v>146.7616580310881</v>
      </c>
      <c r="O28" s="255"/>
      <c r="P28" s="222">
        <f>SUM(L28/L4*100)</f>
        <v>2.5319001541933899</v>
      </c>
      <c r="Y28" s="64" t="s">
        <v>76</v>
      </c>
      <c r="Z28" s="236">
        <v>1371</v>
      </c>
      <c r="AA28" s="29">
        <v>417</v>
      </c>
      <c r="AB28" s="236">
        <v>2921</v>
      </c>
      <c r="AC28" s="5">
        <v>1164</v>
      </c>
    </row>
    <row r="29" spans="1:29" ht="15" customHeight="1" x14ac:dyDescent="0.2">
      <c r="B29" s="27"/>
      <c r="C29" s="28" t="s">
        <v>51</v>
      </c>
      <c r="D29" s="45">
        <v>2174</v>
      </c>
      <c r="E29" s="55"/>
      <c r="F29" s="45">
        <v>3121</v>
      </c>
      <c r="G29" s="55"/>
      <c r="H29" s="56">
        <f t="shared" si="0"/>
        <v>143.56025758969642</v>
      </c>
      <c r="I29" s="255"/>
      <c r="J29" s="45">
        <v>4127</v>
      </c>
      <c r="K29" s="55"/>
      <c r="L29" s="45">
        <v>6270</v>
      </c>
      <c r="M29" s="55"/>
      <c r="N29" s="56">
        <f t="shared" si="1"/>
        <v>151.92633874485097</v>
      </c>
      <c r="O29" s="255"/>
      <c r="P29" s="222">
        <f>SUM(L29/L4*100)</f>
        <v>4.6704954300654764</v>
      </c>
      <c r="Y29" s="64" t="s">
        <v>77</v>
      </c>
      <c r="Z29" s="236">
        <v>25</v>
      </c>
      <c r="AA29" s="29">
        <v>32</v>
      </c>
      <c r="AB29" s="236">
        <v>76</v>
      </c>
      <c r="AC29" s="5">
        <v>73</v>
      </c>
    </row>
    <row r="30" spans="1:29" ht="15" customHeight="1" x14ac:dyDescent="0.2">
      <c r="A30" s="2"/>
      <c r="B30" s="27"/>
      <c r="C30" s="28" t="s">
        <v>40</v>
      </c>
      <c r="D30" s="45">
        <v>1447</v>
      </c>
      <c r="E30" s="55"/>
      <c r="F30" s="45">
        <v>635</v>
      </c>
      <c r="G30" s="55"/>
      <c r="H30" s="56">
        <f t="shared" si="0"/>
        <v>43.883897719419487</v>
      </c>
      <c r="I30" s="255"/>
      <c r="J30" s="17">
        <v>2757</v>
      </c>
      <c r="K30" s="55"/>
      <c r="L30" s="17">
        <v>1854</v>
      </c>
      <c r="M30" s="55"/>
      <c r="N30" s="56">
        <f t="shared" si="1"/>
        <v>67.247007616974969</v>
      </c>
      <c r="O30" s="255"/>
      <c r="P30" s="222">
        <f>SUM(L30/L4*100)</f>
        <v>1.3810364477418491</v>
      </c>
      <c r="Y30" s="64" t="s">
        <v>78</v>
      </c>
      <c r="Z30" s="236">
        <v>22</v>
      </c>
      <c r="AA30" s="29">
        <v>7</v>
      </c>
      <c r="AB30" s="236">
        <v>36</v>
      </c>
      <c r="AC30" s="5">
        <v>12</v>
      </c>
    </row>
    <row r="31" spans="1:29" ht="15" customHeight="1" x14ac:dyDescent="0.2">
      <c r="A31" s="2"/>
      <c r="B31" s="57"/>
      <c r="C31" s="28" t="s">
        <v>41</v>
      </c>
      <c r="D31" s="45">
        <v>452</v>
      </c>
      <c r="E31" s="55"/>
      <c r="F31" s="45">
        <v>324</v>
      </c>
      <c r="G31" s="55"/>
      <c r="H31" s="56">
        <f t="shared" si="0"/>
        <v>71.681415929203538</v>
      </c>
      <c r="I31" s="255"/>
      <c r="J31" s="45">
        <v>1254</v>
      </c>
      <c r="K31" s="55"/>
      <c r="L31" s="45">
        <v>815</v>
      </c>
      <c r="M31" s="55"/>
      <c r="N31" s="56">
        <f t="shared" si="1"/>
        <v>64.992025518341308</v>
      </c>
      <c r="O31" s="255"/>
      <c r="P31" s="222">
        <f>SUM(L31/L4*100)</f>
        <v>0.60708991634822373</v>
      </c>
      <c r="Y31" s="5" t="s">
        <v>156</v>
      </c>
      <c r="Z31" s="238" t="s">
        <v>12</v>
      </c>
      <c r="AA31" s="5">
        <v>674</v>
      </c>
      <c r="AB31" s="238" t="s">
        <v>12</v>
      </c>
      <c r="AC31" s="5">
        <v>852</v>
      </c>
    </row>
    <row r="32" spans="1:29" ht="15" customHeight="1" x14ac:dyDescent="0.2">
      <c r="B32" s="57"/>
      <c r="C32" s="28" t="s">
        <v>42</v>
      </c>
      <c r="D32" s="45">
        <v>677</v>
      </c>
      <c r="E32" s="55"/>
      <c r="F32" s="45">
        <v>512</v>
      </c>
      <c r="G32" s="55"/>
      <c r="H32" s="56">
        <f t="shared" si="0"/>
        <v>75.62776957163959</v>
      </c>
      <c r="I32" s="255"/>
      <c r="J32" s="45">
        <v>1550</v>
      </c>
      <c r="K32" s="55"/>
      <c r="L32" s="45">
        <v>1069</v>
      </c>
      <c r="M32" s="55"/>
      <c r="N32" s="56">
        <f t="shared" si="1"/>
        <v>68.967741935483872</v>
      </c>
      <c r="O32" s="255"/>
      <c r="P32" s="222">
        <f>SUM(L32/L4*100)</f>
        <v>0.79629339948006295</v>
      </c>
      <c r="Y32" s="5" t="s">
        <v>157</v>
      </c>
      <c r="Z32" s="238" t="s">
        <v>12</v>
      </c>
      <c r="AA32" s="5">
        <v>240</v>
      </c>
      <c r="AB32" s="238" t="s">
        <v>12</v>
      </c>
      <c r="AC32" s="5">
        <v>286</v>
      </c>
    </row>
    <row r="33" spans="1:30" ht="15" customHeight="1" x14ac:dyDescent="0.2">
      <c r="B33" s="27"/>
      <c r="C33" s="28" t="s">
        <v>43</v>
      </c>
      <c r="D33" s="45">
        <v>626</v>
      </c>
      <c r="E33" s="55"/>
      <c r="F33" s="45">
        <v>552</v>
      </c>
      <c r="G33" s="55"/>
      <c r="H33" s="56">
        <f t="shared" si="0"/>
        <v>88.178913738019176</v>
      </c>
      <c r="I33" s="255"/>
      <c r="J33" s="45">
        <v>1310</v>
      </c>
      <c r="K33" s="55"/>
      <c r="L33" s="45">
        <v>1442</v>
      </c>
      <c r="M33" s="55"/>
      <c r="N33" s="56">
        <f t="shared" si="1"/>
        <v>110.07633587786259</v>
      </c>
      <c r="O33" s="255"/>
      <c r="P33" s="222">
        <f>SUM(L33/L4*100)</f>
        <v>1.0741394593547715</v>
      </c>
    </row>
    <row r="34" spans="1:30" ht="15" customHeight="1" x14ac:dyDescent="0.2">
      <c r="B34" s="27"/>
      <c r="C34" s="28" t="s">
        <v>52</v>
      </c>
      <c r="D34" s="45">
        <v>1521</v>
      </c>
      <c r="E34" s="55"/>
      <c r="F34" s="45">
        <v>1543</v>
      </c>
      <c r="G34" s="55"/>
      <c r="H34" s="56">
        <f t="shared" si="0"/>
        <v>101.44641683103221</v>
      </c>
      <c r="I34" s="255"/>
      <c r="J34" s="45">
        <v>3474</v>
      </c>
      <c r="K34" s="55"/>
      <c r="L34" s="45">
        <v>3747</v>
      </c>
      <c r="M34" s="55"/>
      <c r="N34" s="56">
        <f t="shared" si="1"/>
        <v>107.85837651122625</v>
      </c>
      <c r="O34" s="255"/>
      <c r="P34" s="222">
        <f>SUM(L34/L4*100)</f>
        <v>2.7911238239960672</v>
      </c>
    </row>
    <row r="35" spans="1:30" ht="15" customHeight="1" x14ac:dyDescent="0.2">
      <c r="B35" s="27"/>
      <c r="C35" s="28" t="s">
        <v>61</v>
      </c>
      <c r="D35" s="45">
        <v>221</v>
      </c>
      <c r="E35" s="55"/>
      <c r="F35" s="45">
        <v>1595</v>
      </c>
      <c r="G35" s="55"/>
      <c r="H35" s="56">
        <f t="shared" si="0"/>
        <v>721.7194570135747</v>
      </c>
      <c r="I35" s="255"/>
      <c r="J35" s="45">
        <v>914</v>
      </c>
      <c r="K35" s="55"/>
      <c r="L35" s="45">
        <v>2392</v>
      </c>
      <c r="M35" s="55"/>
      <c r="N35" s="56">
        <f t="shared" si="1"/>
        <v>261.70678336980308</v>
      </c>
      <c r="O35" s="255"/>
      <c r="P35" s="222">
        <f>SUM(L35/L4*100)</f>
        <v>1.7817902820919649</v>
      </c>
    </row>
    <row r="36" spans="1:30" ht="15" customHeight="1" x14ac:dyDescent="0.2">
      <c r="B36" s="27"/>
      <c r="C36" s="28" t="s">
        <v>44</v>
      </c>
      <c r="D36" s="45">
        <f>SUM(T5)</f>
        <v>1247</v>
      </c>
      <c r="E36" s="55"/>
      <c r="F36" s="45">
        <f>SUM(U5)</f>
        <v>1498</v>
      </c>
      <c r="G36" s="55"/>
      <c r="H36" s="56">
        <f t="shared" si="0"/>
        <v>120.12830793905374</v>
      </c>
      <c r="I36" s="255"/>
      <c r="J36" s="45">
        <f>SUM(V5)</f>
        <v>2771</v>
      </c>
      <c r="K36" s="55"/>
      <c r="L36" s="45">
        <f>SUM(W5)</f>
        <v>3169</v>
      </c>
      <c r="M36" s="55"/>
      <c r="N36" s="56">
        <f t="shared" si="1"/>
        <v>114.36304583182965</v>
      </c>
      <c r="O36" s="255"/>
      <c r="P36" s="222">
        <f>SUM(L36/L4*100)</f>
        <v>2.3605741655307009</v>
      </c>
    </row>
    <row r="37" spans="1:30" ht="18.75" customHeight="1" x14ac:dyDescent="0.2">
      <c r="B37" s="27"/>
      <c r="C37" s="28" t="s">
        <v>45</v>
      </c>
      <c r="D37" s="45">
        <v>282</v>
      </c>
      <c r="E37" s="55"/>
      <c r="F37" s="45">
        <v>250</v>
      </c>
      <c r="G37" s="55"/>
      <c r="H37" s="56">
        <f t="shared" si="0"/>
        <v>88.652482269503537</v>
      </c>
      <c r="I37" s="255"/>
      <c r="J37" s="17">
        <v>623</v>
      </c>
      <c r="K37" s="55"/>
      <c r="L37" s="17">
        <v>659</v>
      </c>
      <c r="M37" s="55"/>
      <c r="N37" s="56">
        <f t="shared" si="1"/>
        <v>105.77849117174961</v>
      </c>
      <c r="O37" s="255"/>
      <c r="P37" s="222">
        <f>SUM(L37/L4*100)</f>
        <v>0.4908862022987478</v>
      </c>
    </row>
    <row r="38" spans="1:30" ht="15" customHeight="1" x14ac:dyDescent="0.2">
      <c r="B38" s="27"/>
      <c r="C38" s="28" t="s">
        <v>46</v>
      </c>
      <c r="D38" s="45">
        <v>1252</v>
      </c>
      <c r="E38" s="55"/>
      <c r="F38" s="45">
        <v>978</v>
      </c>
      <c r="G38" s="55"/>
      <c r="H38" s="56">
        <f t="shared" si="0"/>
        <v>78.115015974440894</v>
      </c>
      <c r="I38" s="255"/>
      <c r="J38" s="17">
        <v>1831</v>
      </c>
      <c r="K38" s="55"/>
      <c r="L38" s="17">
        <v>1750</v>
      </c>
      <c r="M38" s="55"/>
      <c r="N38" s="56">
        <f t="shared" si="1"/>
        <v>95.576187875477885</v>
      </c>
      <c r="O38" s="255"/>
      <c r="P38" s="222">
        <f>SUM(L38/L4*100)</f>
        <v>1.3035673050421983</v>
      </c>
    </row>
    <row r="39" spans="1:30" ht="15" customHeight="1" x14ac:dyDescent="0.2">
      <c r="B39" s="27"/>
      <c r="C39" s="28" t="s">
        <v>58</v>
      </c>
      <c r="D39" s="45">
        <v>306</v>
      </c>
      <c r="E39" s="55"/>
      <c r="F39" s="45">
        <v>255</v>
      </c>
      <c r="G39" s="55"/>
      <c r="H39" s="56">
        <f t="shared" si="0"/>
        <v>83.333333333333343</v>
      </c>
      <c r="I39" s="255"/>
      <c r="J39" s="17">
        <v>819</v>
      </c>
      <c r="K39" s="55"/>
      <c r="L39" s="17">
        <v>672</v>
      </c>
      <c r="M39" s="55"/>
      <c r="N39" s="56">
        <f t="shared" si="1"/>
        <v>82.051282051282044</v>
      </c>
      <c r="O39" s="255"/>
      <c r="P39" s="222">
        <f>SUM(L39/L4*100)</f>
        <v>0.50056984513620417</v>
      </c>
    </row>
    <row r="40" spans="1:30" ht="15" customHeight="1" x14ac:dyDescent="0.2">
      <c r="B40" s="27"/>
      <c r="C40" s="28" t="s">
        <v>59</v>
      </c>
      <c r="D40" s="45">
        <v>1239</v>
      </c>
      <c r="E40" s="55"/>
      <c r="F40" s="45">
        <v>1541</v>
      </c>
      <c r="G40" s="55"/>
      <c r="H40" s="56">
        <f t="shared" si="0"/>
        <v>124.37449556093625</v>
      </c>
      <c r="I40" s="255"/>
      <c r="J40" s="17">
        <v>2044</v>
      </c>
      <c r="K40" s="55"/>
      <c r="L40" s="17">
        <v>2240</v>
      </c>
      <c r="M40" s="55"/>
      <c r="N40" s="56">
        <f t="shared" si="1"/>
        <v>109.58904109589041</v>
      </c>
      <c r="O40" s="255"/>
      <c r="P40" s="222">
        <f>SUM(L40/L4*100)</f>
        <v>1.6685661504540139</v>
      </c>
    </row>
    <row r="41" spans="1:30" ht="15" customHeight="1" x14ac:dyDescent="0.2">
      <c r="B41" s="27"/>
      <c r="C41" s="28" t="s">
        <v>60</v>
      </c>
      <c r="D41" s="45">
        <v>6099</v>
      </c>
      <c r="E41" s="55"/>
      <c r="F41" s="45">
        <v>7722</v>
      </c>
      <c r="G41" s="55"/>
      <c r="H41" s="56">
        <f t="shared" si="0"/>
        <v>126.61091982292179</v>
      </c>
      <c r="I41" s="255"/>
      <c r="J41" s="17">
        <v>6628</v>
      </c>
      <c r="K41" s="55"/>
      <c r="L41" s="17">
        <v>8392</v>
      </c>
      <c r="M41" s="55"/>
      <c r="N41" s="56">
        <f t="shared" si="1"/>
        <v>126.61436330718165</v>
      </c>
      <c r="O41" s="255"/>
      <c r="P41" s="222">
        <f>SUM(L41/L4*100)</f>
        <v>6.2511638993795016</v>
      </c>
    </row>
    <row r="42" spans="1:30" ht="15" customHeight="1" x14ac:dyDescent="0.2">
      <c r="B42" s="27"/>
      <c r="C42" s="28" t="s">
        <v>47</v>
      </c>
      <c r="D42" s="45">
        <v>437</v>
      </c>
      <c r="E42" s="55"/>
      <c r="F42" s="45">
        <v>331</v>
      </c>
      <c r="G42" s="55"/>
      <c r="H42" s="56">
        <f t="shared" si="0"/>
        <v>75.743707093821513</v>
      </c>
      <c r="I42" s="255"/>
      <c r="J42" s="17">
        <v>1180</v>
      </c>
      <c r="K42" s="55"/>
      <c r="L42" s="17">
        <v>906</v>
      </c>
      <c r="M42" s="55"/>
      <c r="N42" s="56">
        <f t="shared" si="1"/>
        <v>76.779661016949149</v>
      </c>
      <c r="O42" s="255"/>
      <c r="P42" s="222">
        <f>SUM(L42/L4*100)</f>
        <v>0.67487541621041813</v>
      </c>
      <c r="AD42" s="29"/>
    </row>
    <row r="43" spans="1:30" ht="15" customHeight="1" x14ac:dyDescent="0.2">
      <c r="B43" s="27"/>
      <c r="C43" s="28" t="s">
        <v>48</v>
      </c>
      <c r="D43" s="45">
        <v>2476</v>
      </c>
      <c r="E43" s="55"/>
      <c r="F43" s="45">
        <v>2654</v>
      </c>
      <c r="G43" s="55"/>
      <c r="H43" s="56">
        <f t="shared" si="0"/>
        <v>107.18901453957996</v>
      </c>
      <c r="I43" s="255"/>
      <c r="J43" s="17">
        <v>5437</v>
      </c>
      <c r="K43" s="55"/>
      <c r="L43" s="17">
        <v>6340</v>
      </c>
      <c r="M43" s="55"/>
      <c r="N43" s="56">
        <f t="shared" si="1"/>
        <v>116.60842376310465</v>
      </c>
      <c r="O43" s="255"/>
      <c r="P43" s="222">
        <f>SUM(L43/L4*100)</f>
        <v>4.7226381222671643</v>
      </c>
      <c r="AD43" s="29"/>
    </row>
    <row r="44" spans="1:30" ht="15" customHeight="1" x14ac:dyDescent="0.2">
      <c r="A44" s="2"/>
      <c r="B44" s="27"/>
      <c r="C44" s="28" t="s">
        <v>49</v>
      </c>
      <c r="D44" s="45">
        <f>SUM(Z5)</f>
        <v>3899</v>
      </c>
      <c r="E44" s="55"/>
      <c r="F44" s="45">
        <f>SUM(AA5)</f>
        <v>5220</v>
      </c>
      <c r="G44" s="55"/>
      <c r="H44" s="56">
        <f t="shared" si="0"/>
        <v>133.88048217491664</v>
      </c>
      <c r="I44" s="255"/>
      <c r="J44" s="45">
        <f>SUM(AB5)</f>
        <v>7793</v>
      </c>
      <c r="K44" s="55"/>
      <c r="L44" s="45">
        <f>SUM(AC5)</f>
        <v>9046</v>
      </c>
      <c r="M44" s="55"/>
      <c r="N44" s="56">
        <f t="shared" si="1"/>
        <v>116.07853201591172</v>
      </c>
      <c r="O44" s="255"/>
      <c r="P44" s="222">
        <f>SUM(L44/L4*100)</f>
        <v>6.7383256236638438</v>
      </c>
      <c r="AD44" s="29"/>
    </row>
    <row r="45" spans="1:30" x14ac:dyDescent="0.2">
      <c r="P45" s="126"/>
      <c r="AD45" s="29"/>
    </row>
    <row r="46" spans="1:30" x14ac:dyDescent="0.2">
      <c r="AD46" s="29"/>
    </row>
    <row r="47" spans="1:30" x14ac:dyDescent="0.2">
      <c r="AD47" s="29"/>
    </row>
  </sheetData>
  <mergeCells count="13">
    <mergeCell ref="D2:I2"/>
    <mergeCell ref="J2:O2"/>
    <mergeCell ref="D3:E3"/>
    <mergeCell ref="F3:G3"/>
    <mergeCell ref="P2:Q3"/>
    <mergeCell ref="T3:U3"/>
    <mergeCell ref="V3:W3"/>
    <mergeCell ref="Z3:AA3"/>
    <mergeCell ref="AB3:AC3"/>
    <mergeCell ref="H3:I3"/>
    <mergeCell ref="N3:O3"/>
    <mergeCell ref="J3:K3"/>
    <mergeCell ref="L3:M3"/>
  </mergeCells>
  <phoneticPr fontId="1" type="noConversion"/>
  <printOptions horizontalCentered="1"/>
  <pageMargins left="0.59055118110236227" right="0.59055118110236227" top="0.78740157480314965" bottom="0.59055118110236227" header="0.51181102362204722" footer="0.51181102362204722"/>
  <pageSetup paperSize="9" scale="90" orientation="portrait" r:id="rId1"/>
  <headerFooter alignWithMargins="0">
    <oddFooter>&amp;L&amp;9 4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88"/>
  <sheetViews>
    <sheetView showGridLines="0" workbookViewId="0">
      <selection activeCell="Z7" sqref="Z7"/>
    </sheetView>
  </sheetViews>
  <sheetFormatPr defaultColWidth="9.33203125" defaultRowHeight="12.75" x14ac:dyDescent="0.2"/>
  <cols>
    <col min="1" max="2" width="2" style="5" customWidth="1"/>
    <col min="3" max="3" width="27.33203125" style="5" customWidth="1"/>
    <col min="4" max="4" width="10.1640625" style="5" customWidth="1"/>
    <col min="5" max="5" width="2.33203125" style="5" customWidth="1"/>
    <col min="6" max="6" width="10.1640625" style="5" customWidth="1"/>
    <col min="7" max="7" width="2.33203125" style="5" customWidth="1"/>
    <col min="8" max="8" width="9.83203125" style="5" customWidth="1"/>
    <col min="9" max="9" width="2.83203125" style="5" customWidth="1"/>
    <col min="10" max="10" width="10.1640625" style="5" customWidth="1"/>
    <col min="11" max="11" width="2.33203125" style="5" customWidth="1"/>
    <col min="12" max="12" width="10.1640625" style="5" customWidth="1"/>
    <col min="13" max="13" width="2.33203125" style="5" customWidth="1"/>
    <col min="14" max="14" width="9.83203125" style="5" customWidth="1"/>
    <col min="15" max="15" width="2.83203125" style="2" customWidth="1"/>
    <col min="16" max="16" width="2.83203125" style="5" customWidth="1"/>
    <col min="17" max="17" width="8" style="5" hidden="1" customWidth="1"/>
    <col min="18" max="18" width="7.5" style="5" hidden="1" customWidth="1"/>
    <col min="19" max="19" width="6.83203125" style="5" hidden="1" customWidth="1"/>
    <col min="20" max="20" width="2.83203125" style="5" hidden="1" customWidth="1"/>
    <col min="21" max="21" width="22" style="5" hidden="1" customWidth="1"/>
    <col min="22" max="22" width="6.83203125" style="5" hidden="1" customWidth="1"/>
    <col min="23" max="23" width="7.1640625" style="5" hidden="1" customWidth="1"/>
    <col min="24" max="24" width="4.33203125" style="5" customWidth="1"/>
    <col min="25" max="25" width="1.83203125" style="5" customWidth="1"/>
    <col min="26" max="26" width="2.83203125" style="5" customWidth="1"/>
    <col min="27" max="27" width="2.5" style="5" customWidth="1"/>
    <col min="28" max="29" width="9.33203125" style="5"/>
    <col min="30" max="31" width="10" style="5" customWidth="1"/>
    <col min="32" max="32" width="10.6640625" style="5" customWidth="1"/>
    <col min="33" max="16384" width="9.33203125" style="5"/>
  </cols>
  <sheetData>
    <row r="1" spans="1:37" ht="28.5" customHeight="1" thickBot="1" x14ac:dyDescent="0.25">
      <c r="A1" s="209" t="s">
        <v>189</v>
      </c>
      <c r="B1" s="207"/>
      <c r="C1" s="207"/>
      <c r="D1" s="207"/>
      <c r="E1" s="207"/>
      <c r="F1" s="207"/>
      <c r="G1" s="207"/>
      <c r="H1" s="207"/>
      <c r="I1" s="207"/>
      <c r="J1" s="207"/>
      <c r="K1" s="207"/>
      <c r="L1" s="207"/>
      <c r="M1" s="207"/>
      <c r="N1" s="207"/>
      <c r="O1" s="207"/>
      <c r="AD1" s="64" t="s">
        <v>129</v>
      </c>
      <c r="AH1" s="64"/>
    </row>
    <row r="2" spans="1:37" ht="18.75" customHeight="1" x14ac:dyDescent="0.2">
      <c r="A2" s="41"/>
      <c r="B2" s="41"/>
      <c r="C2" s="261"/>
      <c r="D2" s="432" t="s">
        <v>0</v>
      </c>
      <c r="E2" s="433"/>
      <c r="F2" s="433"/>
      <c r="G2" s="433"/>
      <c r="H2" s="433"/>
      <c r="I2" s="434"/>
      <c r="J2" s="435" t="s">
        <v>1</v>
      </c>
      <c r="K2" s="433"/>
      <c r="L2" s="433"/>
      <c r="M2" s="433"/>
      <c r="N2" s="433"/>
      <c r="O2" s="433"/>
      <c r="P2" s="2"/>
      <c r="AC2" s="428" t="s">
        <v>209</v>
      </c>
      <c r="AD2" s="429"/>
      <c r="AE2" s="430" t="s">
        <v>210</v>
      </c>
      <c r="AF2" s="431"/>
      <c r="AG2" s="428" t="s">
        <v>209</v>
      </c>
      <c r="AH2" s="429"/>
      <c r="AI2" s="430" t="s">
        <v>210</v>
      </c>
      <c r="AJ2" s="431"/>
    </row>
    <row r="3" spans="1:37" ht="38.25" customHeight="1" x14ac:dyDescent="0.2">
      <c r="A3" s="21"/>
      <c r="B3" s="21"/>
      <c r="C3" s="22"/>
      <c r="D3" s="426" t="s">
        <v>206</v>
      </c>
      <c r="E3" s="427"/>
      <c r="F3" s="426" t="s">
        <v>207</v>
      </c>
      <c r="G3" s="427"/>
      <c r="H3" s="424" t="s">
        <v>208</v>
      </c>
      <c r="I3" s="415"/>
      <c r="J3" s="426" t="s">
        <v>206</v>
      </c>
      <c r="K3" s="427"/>
      <c r="L3" s="426" t="s">
        <v>207</v>
      </c>
      <c r="M3" s="427"/>
      <c r="N3" s="424" t="s">
        <v>208</v>
      </c>
      <c r="O3" s="425"/>
      <c r="P3" s="2"/>
      <c r="AB3" s="64"/>
      <c r="AC3" s="273" t="s">
        <v>211</v>
      </c>
      <c r="AD3" s="274" t="s">
        <v>212</v>
      </c>
      <c r="AE3" s="275" t="s">
        <v>211</v>
      </c>
      <c r="AF3" s="276" t="s">
        <v>212</v>
      </c>
      <c r="AG3" s="273" t="s">
        <v>213</v>
      </c>
      <c r="AH3" s="274" t="s">
        <v>214</v>
      </c>
      <c r="AI3" s="275" t="s">
        <v>213</v>
      </c>
      <c r="AJ3" s="276" t="s">
        <v>214</v>
      </c>
    </row>
    <row r="4" spans="1:37" ht="24.75" customHeight="1" x14ac:dyDescent="0.2">
      <c r="A4" s="50" t="s">
        <v>3</v>
      </c>
      <c r="B4" s="27"/>
      <c r="C4" s="28"/>
      <c r="D4" s="44">
        <f>SUM(D5:D6)</f>
        <v>153453</v>
      </c>
      <c r="E4" s="51"/>
      <c r="F4" s="44">
        <f>SUM(F5:F6)</f>
        <v>171158</v>
      </c>
      <c r="G4" s="203"/>
      <c r="H4" s="52">
        <f t="shared" ref="H4:H44" si="0">(F4/D4)*100</f>
        <v>111.53773468097722</v>
      </c>
      <c r="I4" s="262"/>
      <c r="J4" s="44">
        <f>SUM(J5:J6)</f>
        <v>287048</v>
      </c>
      <c r="K4" s="203"/>
      <c r="L4" s="44">
        <f>SUM(L5:L6)</f>
        <v>325303</v>
      </c>
      <c r="M4" s="203"/>
      <c r="N4" s="52">
        <f t="shared" ref="N4:N44" si="1">(L4/J4)*100</f>
        <v>113.32703938017335</v>
      </c>
      <c r="O4" s="53"/>
      <c r="Q4" s="89"/>
      <c r="R4" s="89" t="s">
        <v>62</v>
      </c>
      <c r="S4" s="89" t="s">
        <v>63</v>
      </c>
      <c r="T4" s="89"/>
      <c r="U4" s="89"/>
      <c r="V4" s="89" t="s">
        <v>62</v>
      </c>
      <c r="W4" s="89" t="s">
        <v>63</v>
      </c>
      <c r="X4" s="89"/>
      <c r="AB4" s="90" t="s">
        <v>3</v>
      </c>
      <c r="AC4" s="277">
        <v>90742</v>
      </c>
      <c r="AD4" s="279">
        <v>97416</v>
      </c>
      <c r="AE4" s="282">
        <v>170694</v>
      </c>
      <c r="AF4" s="279">
        <v>191056</v>
      </c>
      <c r="AG4" s="283">
        <v>62711</v>
      </c>
      <c r="AH4" s="280">
        <v>73742</v>
      </c>
      <c r="AI4" s="283">
        <v>116354</v>
      </c>
      <c r="AJ4" s="280">
        <v>134247</v>
      </c>
    </row>
    <row r="5" spans="1:37" ht="19.5" customHeight="1" x14ac:dyDescent="0.2">
      <c r="B5" s="27" t="s">
        <v>20</v>
      </c>
      <c r="C5" s="28"/>
      <c r="D5" s="223">
        <f>SUM(AC5,AG5)</f>
        <v>45896</v>
      </c>
      <c r="E5" s="55"/>
      <c r="F5" s="223">
        <f>SUM(AD5,AH5)</f>
        <v>47160</v>
      </c>
      <c r="G5" s="223"/>
      <c r="H5" s="56">
        <f t="shared" si="0"/>
        <v>102.75405264075302</v>
      </c>
      <c r="I5" s="263"/>
      <c r="J5" s="223">
        <f>SUM(AE5,AI5)</f>
        <v>84008</v>
      </c>
      <c r="K5" s="223"/>
      <c r="L5" s="223">
        <f>SUM(AF5,AJ5)</f>
        <v>86640</v>
      </c>
      <c r="M5" s="223"/>
      <c r="N5" s="56">
        <f t="shared" si="1"/>
        <v>103.13303494905249</v>
      </c>
      <c r="O5" s="55"/>
      <c r="Q5" s="91" t="s">
        <v>44</v>
      </c>
      <c r="R5" s="92">
        <f>SUM(R6:R18)</f>
        <v>0</v>
      </c>
      <c r="S5" s="92">
        <f>SUM(S6:S18)</f>
        <v>0</v>
      </c>
      <c r="T5" s="89"/>
      <c r="U5" s="91" t="s">
        <v>49</v>
      </c>
      <c r="V5" s="92">
        <f>SUM(V6:V30)</f>
        <v>0</v>
      </c>
      <c r="W5" s="92">
        <f>SUM(W6:W30)</f>
        <v>0</v>
      </c>
      <c r="X5" s="89"/>
      <c r="AB5" s="93" t="s">
        <v>20</v>
      </c>
      <c r="AC5" s="278">
        <v>29730</v>
      </c>
      <c r="AD5" s="280">
        <v>28492</v>
      </c>
      <c r="AE5" s="283">
        <v>54789</v>
      </c>
      <c r="AF5" s="280">
        <v>54018</v>
      </c>
      <c r="AG5" s="283">
        <v>16166</v>
      </c>
      <c r="AH5" s="280">
        <v>18668</v>
      </c>
      <c r="AI5" s="283">
        <v>29219</v>
      </c>
      <c r="AJ5" s="280">
        <v>32622</v>
      </c>
    </row>
    <row r="6" spans="1:37" ht="17.25" customHeight="1" x14ac:dyDescent="0.2">
      <c r="B6" s="27" t="s">
        <v>21</v>
      </c>
      <c r="C6" s="28"/>
      <c r="D6" s="55">
        <f>SUM(D7:D44)</f>
        <v>107557</v>
      </c>
      <c r="E6" s="55"/>
      <c r="F6" s="55">
        <f>SUM(F7:F44)</f>
        <v>123998</v>
      </c>
      <c r="G6" s="55"/>
      <c r="H6" s="56">
        <f t="shared" si="0"/>
        <v>115.28584843385367</v>
      </c>
      <c r="I6" s="255"/>
      <c r="J6" s="55">
        <f>SUM(J7:J44)</f>
        <v>203040</v>
      </c>
      <c r="K6" s="55"/>
      <c r="L6" s="55">
        <f>SUM(L7:L44)</f>
        <v>238663</v>
      </c>
      <c r="M6" s="55"/>
      <c r="N6" s="56">
        <f t="shared" si="1"/>
        <v>117.54481875492513</v>
      </c>
      <c r="O6" s="55"/>
      <c r="Q6" s="89" t="s">
        <v>93</v>
      </c>
      <c r="R6" s="89"/>
      <c r="S6" s="89"/>
      <c r="T6" s="89"/>
      <c r="U6" s="89" t="s">
        <v>108</v>
      </c>
      <c r="V6" s="89"/>
      <c r="W6" s="89"/>
      <c r="X6" s="89"/>
      <c r="AB6" s="93" t="s">
        <v>21</v>
      </c>
      <c r="AC6" s="278">
        <v>61012</v>
      </c>
      <c r="AD6" s="280">
        <v>68924</v>
      </c>
      <c r="AE6" s="283">
        <v>115905</v>
      </c>
      <c r="AF6" s="280">
        <v>137038</v>
      </c>
      <c r="AG6" s="283">
        <v>46545</v>
      </c>
      <c r="AH6" s="280">
        <v>55074</v>
      </c>
      <c r="AI6" s="283">
        <v>87135</v>
      </c>
      <c r="AJ6" s="280">
        <v>101625</v>
      </c>
    </row>
    <row r="7" spans="1:37" ht="15" customHeight="1" x14ac:dyDescent="0.2">
      <c r="B7" s="27"/>
      <c r="C7" s="28" t="s">
        <v>22</v>
      </c>
      <c r="D7" s="223">
        <f>SUM(AC7,AG7)</f>
        <v>4242</v>
      </c>
      <c r="E7" s="55"/>
      <c r="F7" s="55">
        <f>SUM(AD7,AH7)</f>
        <v>5186</v>
      </c>
      <c r="G7" s="55"/>
      <c r="H7" s="56">
        <f t="shared" si="0"/>
        <v>122.25365393682226</v>
      </c>
      <c r="I7" s="255"/>
      <c r="J7" s="223">
        <f>SUM(AE7,AI7)</f>
        <v>7247</v>
      </c>
      <c r="K7" s="55"/>
      <c r="L7" s="55">
        <f t="shared" ref="L7:L44" si="2">SUM(AF7,AJ7)</f>
        <v>9891</v>
      </c>
      <c r="M7" s="55"/>
      <c r="N7" s="56">
        <f t="shared" si="1"/>
        <v>136.48406237063614</v>
      </c>
      <c r="O7" s="55"/>
      <c r="Q7" s="89" t="s">
        <v>64</v>
      </c>
      <c r="R7" s="89"/>
      <c r="S7" s="89"/>
      <c r="T7" s="89"/>
      <c r="U7" s="89" t="s">
        <v>94</v>
      </c>
      <c r="V7" s="89"/>
      <c r="W7" s="89"/>
      <c r="X7" s="89"/>
      <c r="AB7" s="93" t="s">
        <v>22</v>
      </c>
      <c r="AC7" s="278">
        <v>2452</v>
      </c>
      <c r="AD7" s="280">
        <v>3036</v>
      </c>
      <c r="AE7" s="283">
        <v>4126</v>
      </c>
      <c r="AF7" s="280">
        <v>6015</v>
      </c>
      <c r="AG7" s="283">
        <v>1790</v>
      </c>
      <c r="AH7" s="280">
        <v>2150</v>
      </c>
      <c r="AI7" s="283">
        <v>3121</v>
      </c>
      <c r="AJ7" s="280">
        <v>3876</v>
      </c>
      <c r="AK7" s="284"/>
    </row>
    <row r="8" spans="1:37" ht="15" customHeight="1" x14ac:dyDescent="0.2">
      <c r="B8" s="27"/>
      <c r="C8" s="28" t="s">
        <v>23</v>
      </c>
      <c r="D8" s="223">
        <f t="shared" ref="D8:D21" si="3">SUM(AC8,AG8)</f>
        <v>1370</v>
      </c>
      <c r="E8" s="55"/>
      <c r="F8" s="55">
        <f t="shared" ref="F8:F44" si="4">SUM(AD8,AH8)</f>
        <v>1093</v>
      </c>
      <c r="G8" s="55"/>
      <c r="H8" s="56">
        <f t="shared" si="0"/>
        <v>79.78102189781022</v>
      </c>
      <c r="I8" s="255"/>
      <c r="J8" s="223">
        <f t="shared" ref="J8:J44" si="5">SUM(AE8,AI8)</f>
        <v>2697</v>
      </c>
      <c r="K8" s="55"/>
      <c r="L8" s="55">
        <f t="shared" si="2"/>
        <v>2244</v>
      </c>
      <c r="M8" s="55"/>
      <c r="N8" s="56">
        <f t="shared" si="1"/>
        <v>83.203559510567288</v>
      </c>
      <c r="O8" s="55"/>
      <c r="Q8" s="89" t="s">
        <v>65</v>
      </c>
      <c r="R8" s="89"/>
      <c r="S8" s="89"/>
      <c r="T8" s="89"/>
      <c r="U8" s="89" t="s">
        <v>95</v>
      </c>
      <c r="V8" s="89"/>
      <c r="W8" s="89"/>
      <c r="X8" s="89"/>
      <c r="AB8" s="64" t="s">
        <v>23</v>
      </c>
      <c r="AC8" s="278">
        <v>495</v>
      </c>
      <c r="AD8" s="280">
        <v>527</v>
      </c>
      <c r="AE8" s="283">
        <v>1208</v>
      </c>
      <c r="AF8" s="280">
        <v>1163</v>
      </c>
      <c r="AG8" s="283">
        <v>875</v>
      </c>
      <c r="AH8" s="280">
        <v>566</v>
      </c>
      <c r="AI8" s="283">
        <v>1489</v>
      </c>
      <c r="AJ8" s="280">
        <v>1081</v>
      </c>
    </row>
    <row r="9" spans="1:37" ht="15" customHeight="1" x14ac:dyDescent="0.2">
      <c r="B9" s="27"/>
      <c r="C9" s="28" t="s">
        <v>24</v>
      </c>
      <c r="D9" s="223">
        <f t="shared" si="3"/>
        <v>7385</v>
      </c>
      <c r="E9" s="55"/>
      <c r="F9" s="55">
        <f t="shared" si="4"/>
        <v>8804</v>
      </c>
      <c r="G9" s="55"/>
      <c r="H9" s="56">
        <f t="shared" si="0"/>
        <v>119.21462423832092</v>
      </c>
      <c r="I9" s="255"/>
      <c r="J9" s="223">
        <f t="shared" si="5"/>
        <v>12628</v>
      </c>
      <c r="K9" s="55"/>
      <c r="L9" s="55">
        <f t="shared" si="2"/>
        <v>15696</v>
      </c>
      <c r="M9" s="55"/>
      <c r="N9" s="56">
        <f t="shared" si="1"/>
        <v>124.29521697814381</v>
      </c>
      <c r="O9" s="55"/>
      <c r="Q9" s="89" t="s">
        <v>66</v>
      </c>
      <c r="R9" s="89"/>
      <c r="S9" s="89"/>
      <c r="T9" s="89"/>
      <c r="U9" s="89" t="s">
        <v>109</v>
      </c>
      <c r="V9" s="89"/>
      <c r="W9" s="89"/>
      <c r="X9" s="89"/>
      <c r="AB9" s="64" t="s">
        <v>128</v>
      </c>
      <c r="AC9" s="278">
        <v>4791</v>
      </c>
      <c r="AD9" s="280">
        <v>5180</v>
      </c>
      <c r="AE9" s="283">
        <v>8330</v>
      </c>
      <c r="AF9" s="280">
        <v>9472</v>
      </c>
      <c r="AG9" s="283">
        <v>2594</v>
      </c>
      <c r="AH9" s="280">
        <v>3624</v>
      </c>
      <c r="AI9" s="283">
        <v>4298</v>
      </c>
      <c r="AJ9" s="280">
        <v>6224</v>
      </c>
    </row>
    <row r="10" spans="1:37" ht="15" customHeight="1" x14ac:dyDescent="0.2">
      <c r="B10" s="27"/>
      <c r="C10" s="28" t="s">
        <v>25</v>
      </c>
      <c r="D10" s="223">
        <f t="shared" si="3"/>
        <v>4246</v>
      </c>
      <c r="E10" s="55"/>
      <c r="F10" s="55">
        <f t="shared" si="4"/>
        <v>4044</v>
      </c>
      <c r="G10" s="55"/>
      <c r="H10" s="56">
        <f t="shared" si="0"/>
        <v>95.24258125294395</v>
      </c>
      <c r="I10" s="255"/>
      <c r="J10" s="223">
        <f t="shared" si="5"/>
        <v>5608</v>
      </c>
      <c r="K10" s="55"/>
      <c r="L10" s="55">
        <f t="shared" si="2"/>
        <v>5814</v>
      </c>
      <c r="M10" s="55"/>
      <c r="N10" s="56">
        <f t="shared" si="1"/>
        <v>103.67332382310985</v>
      </c>
      <c r="O10" s="55"/>
      <c r="Q10" s="89" t="s">
        <v>67</v>
      </c>
      <c r="R10" s="89"/>
      <c r="S10" s="89"/>
      <c r="T10" s="89"/>
      <c r="U10" s="89" t="s">
        <v>73</v>
      </c>
      <c r="V10" s="89"/>
      <c r="W10" s="89"/>
      <c r="X10" s="89"/>
      <c r="AB10" s="64" t="s">
        <v>25</v>
      </c>
      <c r="AC10" s="278">
        <v>2670</v>
      </c>
      <c r="AD10" s="280">
        <v>2495</v>
      </c>
      <c r="AE10" s="283">
        <v>3421</v>
      </c>
      <c r="AF10" s="280">
        <v>3540</v>
      </c>
      <c r="AG10" s="283">
        <v>1576</v>
      </c>
      <c r="AH10" s="280">
        <v>1549</v>
      </c>
      <c r="AI10" s="283">
        <v>2187</v>
      </c>
      <c r="AJ10" s="280">
        <v>2274</v>
      </c>
    </row>
    <row r="11" spans="1:37" ht="15" customHeight="1" x14ac:dyDescent="0.2">
      <c r="B11" s="27"/>
      <c r="C11" s="28" t="s">
        <v>50</v>
      </c>
      <c r="D11" s="223">
        <f t="shared" si="3"/>
        <v>1098</v>
      </c>
      <c r="E11" s="55"/>
      <c r="F11" s="55">
        <f t="shared" si="4"/>
        <v>1225</v>
      </c>
      <c r="G11" s="55"/>
      <c r="H11" s="56">
        <f t="shared" si="0"/>
        <v>111.5664845173042</v>
      </c>
      <c r="I11" s="255"/>
      <c r="J11" s="223">
        <f t="shared" si="5"/>
        <v>2055</v>
      </c>
      <c r="K11" s="55"/>
      <c r="L11" s="55">
        <f t="shared" si="2"/>
        <v>2461</v>
      </c>
      <c r="M11" s="55"/>
      <c r="N11" s="56">
        <f t="shared" si="1"/>
        <v>119.75669099756692</v>
      </c>
      <c r="O11" s="55"/>
      <c r="Q11" s="89" t="s">
        <v>68</v>
      </c>
      <c r="R11" s="89"/>
      <c r="S11" s="89"/>
      <c r="T11" s="89"/>
      <c r="U11" s="89" t="s">
        <v>96</v>
      </c>
      <c r="V11" s="89"/>
      <c r="W11" s="89"/>
      <c r="X11" s="89"/>
      <c r="AB11" s="64" t="s">
        <v>50</v>
      </c>
      <c r="AC11" s="278">
        <v>802</v>
      </c>
      <c r="AD11" s="280">
        <v>788</v>
      </c>
      <c r="AE11" s="283">
        <v>1494</v>
      </c>
      <c r="AF11" s="280">
        <v>1622</v>
      </c>
      <c r="AG11" s="283">
        <v>296</v>
      </c>
      <c r="AH11" s="280">
        <v>437</v>
      </c>
      <c r="AI11" s="283">
        <v>561</v>
      </c>
      <c r="AJ11" s="280">
        <v>839</v>
      </c>
    </row>
    <row r="12" spans="1:37" ht="15" customHeight="1" x14ac:dyDescent="0.2">
      <c r="B12" s="27"/>
      <c r="C12" s="28" t="s">
        <v>26</v>
      </c>
      <c r="D12" s="223">
        <f t="shared" si="3"/>
        <v>1447</v>
      </c>
      <c r="E12" s="55"/>
      <c r="F12" s="55">
        <f t="shared" si="4"/>
        <v>1676</v>
      </c>
      <c r="G12" s="55"/>
      <c r="H12" s="56">
        <f t="shared" si="0"/>
        <v>115.82584657912925</v>
      </c>
      <c r="I12" s="255"/>
      <c r="J12" s="223">
        <f t="shared" si="5"/>
        <v>2866</v>
      </c>
      <c r="K12" s="55"/>
      <c r="L12" s="55">
        <f t="shared" si="2"/>
        <v>3130</v>
      </c>
      <c r="M12" s="55"/>
      <c r="N12" s="56">
        <f t="shared" si="1"/>
        <v>109.21144452198186</v>
      </c>
      <c r="O12" s="55"/>
      <c r="Q12" s="89" t="s">
        <v>114</v>
      </c>
      <c r="R12" s="89"/>
      <c r="S12" s="89"/>
      <c r="T12" s="89"/>
      <c r="U12" s="89" t="s">
        <v>74</v>
      </c>
      <c r="V12" s="89"/>
      <c r="W12" s="89"/>
      <c r="X12" s="89"/>
      <c r="AB12" s="64" t="s">
        <v>26</v>
      </c>
      <c r="AC12" s="278">
        <v>883</v>
      </c>
      <c r="AD12" s="280">
        <v>877</v>
      </c>
      <c r="AE12" s="283">
        <v>1704</v>
      </c>
      <c r="AF12" s="280">
        <v>1620</v>
      </c>
      <c r="AG12" s="283">
        <v>564</v>
      </c>
      <c r="AH12" s="280">
        <v>799</v>
      </c>
      <c r="AI12" s="283">
        <v>1162</v>
      </c>
      <c r="AJ12" s="280">
        <v>1510</v>
      </c>
      <c r="AK12" s="281"/>
    </row>
    <row r="13" spans="1:37" ht="15" customHeight="1" x14ac:dyDescent="0.2">
      <c r="B13" s="27"/>
      <c r="C13" s="28" t="s">
        <v>27</v>
      </c>
      <c r="D13" s="223">
        <f t="shared" si="3"/>
        <v>505</v>
      </c>
      <c r="E13" s="55"/>
      <c r="F13" s="55">
        <f t="shared" si="4"/>
        <v>439</v>
      </c>
      <c r="G13" s="55"/>
      <c r="H13" s="56">
        <f t="shared" si="0"/>
        <v>86.930693069306926</v>
      </c>
      <c r="I13" s="255"/>
      <c r="J13" s="223">
        <f t="shared" si="5"/>
        <v>1156</v>
      </c>
      <c r="K13" s="55"/>
      <c r="L13" s="55">
        <f t="shared" si="2"/>
        <v>1104</v>
      </c>
      <c r="M13" s="55"/>
      <c r="N13" s="56">
        <f t="shared" si="1"/>
        <v>95.501730103806224</v>
      </c>
      <c r="O13" s="55"/>
      <c r="Q13" s="89" t="s">
        <v>69</v>
      </c>
      <c r="R13" s="89"/>
      <c r="S13" s="89"/>
      <c r="T13" s="89"/>
      <c r="U13" s="89" t="s">
        <v>97</v>
      </c>
      <c r="V13" s="89"/>
      <c r="W13" s="89"/>
      <c r="X13" s="89"/>
      <c r="AB13" s="64" t="s">
        <v>27</v>
      </c>
      <c r="AC13" s="278">
        <v>280</v>
      </c>
      <c r="AD13" s="280">
        <v>235</v>
      </c>
      <c r="AE13" s="283">
        <v>631</v>
      </c>
      <c r="AF13" s="280">
        <v>631</v>
      </c>
      <c r="AG13" s="283">
        <v>225</v>
      </c>
      <c r="AH13" s="280">
        <v>204</v>
      </c>
      <c r="AI13" s="283">
        <v>525</v>
      </c>
      <c r="AJ13" s="280">
        <v>473</v>
      </c>
    </row>
    <row r="14" spans="1:37" ht="15" customHeight="1" x14ac:dyDescent="0.2">
      <c r="B14" s="27"/>
      <c r="C14" s="28" t="s">
        <v>28</v>
      </c>
      <c r="D14" s="223">
        <f t="shared" si="3"/>
        <v>2720</v>
      </c>
      <c r="E14" s="55"/>
      <c r="F14" s="55">
        <f t="shared" si="4"/>
        <v>2500</v>
      </c>
      <c r="G14" s="55"/>
      <c r="H14" s="56">
        <f t="shared" si="0"/>
        <v>91.911764705882348</v>
      </c>
      <c r="I14" s="255"/>
      <c r="J14" s="223">
        <f t="shared" si="5"/>
        <v>5769</v>
      </c>
      <c r="K14" s="55"/>
      <c r="L14" s="55">
        <f t="shared" si="2"/>
        <v>6262</v>
      </c>
      <c r="M14" s="55"/>
      <c r="N14" s="56">
        <f t="shared" si="1"/>
        <v>108.54567516033975</v>
      </c>
      <c r="O14" s="55"/>
      <c r="Q14" s="89" t="s">
        <v>115</v>
      </c>
      <c r="R14" s="89"/>
      <c r="S14" s="89"/>
      <c r="T14" s="89"/>
      <c r="U14" s="89" t="s">
        <v>98</v>
      </c>
      <c r="V14" s="89"/>
      <c r="W14" s="89"/>
      <c r="X14" s="89"/>
      <c r="AB14" s="64" t="s">
        <v>28</v>
      </c>
      <c r="AC14" s="278">
        <v>1679</v>
      </c>
      <c r="AD14" s="280">
        <v>1474</v>
      </c>
      <c r="AE14" s="283">
        <v>3391</v>
      </c>
      <c r="AF14" s="280">
        <v>3848</v>
      </c>
      <c r="AG14" s="283">
        <v>1041</v>
      </c>
      <c r="AH14" s="280">
        <v>1026</v>
      </c>
      <c r="AI14" s="283">
        <v>2378</v>
      </c>
      <c r="AJ14" s="280">
        <v>2414</v>
      </c>
    </row>
    <row r="15" spans="1:37" ht="15" customHeight="1" x14ac:dyDescent="0.2">
      <c r="B15" s="27"/>
      <c r="C15" s="28" t="s">
        <v>55</v>
      </c>
      <c r="D15" s="223">
        <f t="shared" si="3"/>
        <v>1015</v>
      </c>
      <c r="E15" s="55"/>
      <c r="F15" s="55">
        <f t="shared" si="4"/>
        <v>1099</v>
      </c>
      <c r="G15" s="55"/>
      <c r="H15" s="56">
        <f t="shared" si="0"/>
        <v>108.27586206896551</v>
      </c>
      <c r="I15" s="255"/>
      <c r="J15" s="223">
        <f t="shared" si="5"/>
        <v>1978</v>
      </c>
      <c r="K15" s="55"/>
      <c r="L15" s="55">
        <f t="shared" si="2"/>
        <v>1960</v>
      </c>
      <c r="M15" s="55"/>
      <c r="N15" s="56">
        <f t="shared" si="1"/>
        <v>99.089989888776543</v>
      </c>
      <c r="O15" s="55"/>
      <c r="Q15" s="89" t="s">
        <v>70</v>
      </c>
      <c r="R15" s="89"/>
      <c r="S15" s="89"/>
      <c r="T15" s="89"/>
      <c r="U15" s="89" t="s">
        <v>75</v>
      </c>
      <c r="V15" s="89"/>
      <c r="W15" s="89"/>
      <c r="X15" s="89"/>
      <c r="AB15" s="64" t="s">
        <v>55</v>
      </c>
      <c r="AC15" s="278">
        <v>596</v>
      </c>
      <c r="AD15" s="280">
        <v>579</v>
      </c>
      <c r="AE15" s="283">
        <v>1167</v>
      </c>
      <c r="AF15" s="280">
        <v>1094</v>
      </c>
      <c r="AG15" s="283">
        <v>419</v>
      </c>
      <c r="AH15" s="280">
        <v>520</v>
      </c>
      <c r="AI15" s="283">
        <v>811</v>
      </c>
      <c r="AJ15" s="280">
        <v>866</v>
      </c>
    </row>
    <row r="16" spans="1:37" ht="15" customHeight="1" x14ac:dyDescent="0.2">
      <c r="B16" s="27"/>
      <c r="C16" s="28" t="s">
        <v>56</v>
      </c>
      <c r="D16" s="223">
        <f t="shared" si="3"/>
        <v>289</v>
      </c>
      <c r="E16" s="55"/>
      <c r="F16" s="55">
        <f t="shared" si="4"/>
        <v>308</v>
      </c>
      <c r="G16" s="55"/>
      <c r="H16" s="56">
        <f t="shared" si="0"/>
        <v>106.57439446366782</v>
      </c>
      <c r="I16" s="255"/>
      <c r="J16" s="223">
        <f t="shared" si="5"/>
        <v>622</v>
      </c>
      <c r="K16" s="55"/>
      <c r="L16" s="55">
        <f t="shared" si="2"/>
        <v>795</v>
      </c>
      <c r="M16" s="55"/>
      <c r="N16" s="56">
        <f t="shared" si="1"/>
        <v>127.81350482315112</v>
      </c>
      <c r="O16" s="55"/>
      <c r="Q16" s="89" t="s">
        <v>71</v>
      </c>
      <c r="R16" s="89"/>
      <c r="S16" s="89"/>
      <c r="T16" s="89"/>
      <c r="U16" s="89" t="s">
        <v>116</v>
      </c>
      <c r="V16" s="89"/>
      <c r="W16" s="89"/>
      <c r="X16" s="89"/>
      <c r="AB16" s="64" t="s">
        <v>56</v>
      </c>
      <c r="AC16" s="278">
        <v>189</v>
      </c>
      <c r="AD16" s="280">
        <v>165</v>
      </c>
      <c r="AE16" s="283">
        <v>416</v>
      </c>
      <c r="AF16" s="280">
        <v>444</v>
      </c>
      <c r="AG16" s="283">
        <v>100</v>
      </c>
      <c r="AH16" s="280">
        <v>143</v>
      </c>
      <c r="AI16" s="283">
        <v>206</v>
      </c>
      <c r="AJ16" s="280">
        <v>351</v>
      </c>
    </row>
    <row r="17" spans="1:36" ht="15" customHeight="1" x14ac:dyDescent="0.2">
      <c r="B17" s="27"/>
      <c r="C17" s="28" t="s">
        <v>29</v>
      </c>
      <c r="D17" s="223">
        <f t="shared" si="3"/>
        <v>8626</v>
      </c>
      <c r="E17" s="55"/>
      <c r="F17" s="55">
        <f t="shared" si="4"/>
        <v>10561</v>
      </c>
      <c r="G17" s="55"/>
      <c r="H17" s="56">
        <f t="shared" si="0"/>
        <v>122.43218177602597</v>
      </c>
      <c r="I17" s="255"/>
      <c r="J17" s="223">
        <f t="shared" si="5"/>
        <v>18964</v>
      </c>
      <c r="K17" s="55"/>
      <c r="L17" s="55">
        <f t="shared" si="2"/>
        <v>22224</v>
      </c>
      <c r="M17" s="55"/>
      <c r="N17" s="56">
        <f t="shared" si="1"/>
        <v>117.19046614638262</v>
      </c>
      <c r="O17" s="55"/>
      <c r="Q17" s="89" t="s">
        <v>72</v>
      </c>
      <c r="R17" s="89"/>
      <c r="S17" s="89"/>
      <c r="T17" s="89"/>
      <c r="U17" s="89" t="s">
        <v>99</v>
      </c>
      <c r="V17" s="89"/>
      <c r="W17" s="89"/>
      <c r="X17" s="89"/>
      <c r="AB17" s="64" t="s">
        <v>29</v>
      </c>
      <c r="AC17" s="278">
        <v>5141</v>
      </c>
      <c r="AD17" s="280">
        <v>6348</v>
      </c>
      <c r="AE17" s="283">
        <v>11899</v>
      </c>
      <c r="AF17" s="280">
        <v>14238</v>
      </c>
      <c r="AG17" s="283">
        <v>3485</v>
      </c>
      <c r="AH17" s="280">
        <v>4213</v>
      </c>
      <c r="AI17" s="283">
        <v>7065</v>
      </c>
      <c r="AJ17" s="280">
        <v>7986</v>
      </c>
    </row>
    <row r="18" spans="1:36" ht="15" customHeight="1" x14ac:dyDescent="0.2">
      <c r="B18" s="27"/>
      <c r="C18" s="28" t="s">
        <v>30</v>
      </c>
      <c r="D18" s="223">
        <f t="shared" si="3"/>
        <v>2274</v>
      </c>
      <c r="E18" s="55"/>
      <c r="F18" s="55">
        <f t="shared" si="4"/>
        <v>2839</v>
      </c>
      <c r="G18" s="55"/>
      <c r="H18" s="56">
        <f t="shared" si="0"/>
        <v>124.84608619173262</v>
      </c>
      <c r="I18" s="255"/>
      <c r="J18" s="223">
        <f t="shared" si="5"/>
        <v>4092</v>
      </c>
      <c r="K18" s="55"/>
      <c r="L18" s="55">
        <f t="shared" si="2"/>
        <v>5339</v>
      </c>
      <c r="M18" s="55"/>
      <c r="N18" s="56">
        <f t="shared" si="1"/>
        <v>130.47409579667644</v>
      </c>
      <c r="O18" s="55"/>
      <c r="Q18" s="94" t="s">
        <v>107</v>
      </c>
      <c r="R18" s="89"/>
      <c r="S18" s="89"/>
      <c r="T18" s="89"/>
      <c r="U18" s="89" t="s">
        <v>100</v>
      </c>
      <c r="V18" s="89"/>
      <c r="W18" s="89"/>
      <c r="X18" s="89"/>
      <c r="AB18" s="64" t="s">
        <v>30</v>
      </c>
      <c r="AC18" s="278">
        <v>1240</v>
      </c>
      <c r="AD18" s="280">
        <v>1503</v>
      </c>
      <c r="AE18" s="283">
        <v>2135</v>
      </c>
      <c r="AF18" s="280">
        <v>2956</v>
      </c>
      <c r="AG18" s="283">
        <v>1034</v>
      </c>
      <c r="AH18" s="280">
        <v>1336</v>
      </c>
      <c r="AI18" s="283">
        <v>1957</v>
      </c>
      <c r="AJ18" s="280">
        <v>2383</v>
      </c>
    </row>
    <row r="19" spans="1:36" ht="15" customHeight="1" x14ac:dyDescent="0.2">
      <c r="B19" s="27"/>
      <c r="C19" s="28" t="s">
        <v>31</v>
      </c>
      <c r="D19" s="223">
        <f t="shared" si="3"/>
        <v>1756</v>
      </c>
      <c r="E19" s="55"/>
      <c r="F19" s="55">
        <f t="shared" si="4"/>
        <v>2031</v>
      </c>
      <c r="G19" s="55"/>
      <c r="H19" s="56">
        <f t="shared" si="0"/>
        <v>115.66059225512528</v>
      </c>
      <c r="I19" s="255"/>
      <c r="J19" s="223">
        <f t="shared" si="5"/>
        <v>3135</v>
      </c>
      <c r="K19" s="55"/>
      <c r="L19" s="55">
        <f t="shared" si="2"/>
        <v>4079</v>
      </c>
      <c r="M19" s="55"/>
      <c r="N19" s="56">
        <f t="shared" si="1"/>
        <v>130.11164274322169</v>
      </c>
      <c r="O19" s="55"/>
      <c r="Q19" s="89"/>
      <c r="R19" s="89"/>
      <c r="S19" s="89"/>
      <c r="T19" s="89"/>
      <c r="U19" s="89" t="s">
        <v>101</v>
      </c>
      <c r="V19" s="89"/>
      <c r="W19" s="89"/>
      <c r="X19" s="89"/>
      <c r="AB19" s="64" t="s">
        <v>31</v>
      </c>
      <c r="AC19" s="278">
        <v>1275</v>
      </c>
      <c r="AD19" s="280">
        <v>1217</v>
      </c>
      <c r="AE19" s="283">
        <v>2139</v>
      </c>
      <c r="AF19" s="280">
        <v>2344</v>
      </c>
      <c r="AG19" s="283">
        <v>481</v>
      </c>
      <c r="AH19" s="280">
        <v>814</v>
      </c>
      <c r="AI19" s="283">
        <v>996</v>
      </c>
      <c r="AJ19" s="280">
        <v>1735</v>
      </c>
    </row>
    <row r="20" spans="1:36" ht="15" customHeight="1" x14ac:dyDescent="0.2">
      <c r="B20" s="27"/>
      <c r="C20" s="28" t="s">
        <v>32</v>
      </c>
      <c r="D20" s="223">
        <f t="shared" si="3"/>
        <v>1311</v>
      </c>
      <c r="E20" s="55"/>
      <c r="F20" s="55">
        <f t="shared" si="4"/>
        <v>1619</v>
      </c>
      <c r="G20" s="55"/>
      <c r="H20" s="56">
        <f t="shared" si="0"/>
        <v>123.49351639969488</v>
      </c>
      <c r="I20" s="255"/>
      <c r="J20" s="223">
        <f t="shared" si="5"/>
        <v>2857</v>
      </c>
      <c r="K20" s="55"/>
      <c r="L20" s="55">
        <f t="shared" si="2"/>
        <v>3835</v>
      </c>
      <c r="M20" s="55"/>
      <c r="N20" s="56">
        <f t="shared" si="1"/>
        <v>134.23171158557926</v>
      </c>
      <c r="O20" s="55"/>
      <c r="Q20" s="89"/>
      <c r="R20" s="89"/>
      <c r="S20" s="89"/>
      <c r="T20" s="89"/>
      <c r="U20" s="89" t="s">
        <v>106</v>
      </c>
      <c r="V20" s="89"/>
      <c r="W20" s="89"/>
      <c r="X20" s="89"/>
      <c r="AB20" s="64" t="s">
        <v>32</v>
      </c>
      <c r="AC20" s="278">
        <v>806</v>
      </c>
      <c r="AD20" s="280">
        <v>867</v>
      </c>
      <c r="AE20" s="283">
        <v>1732</v>
      </c>
      <c r="AF20" s="280">
        <v>2073</v>
      </c>
      <c r="AG20" s="283">
        <v>505</v>
      </c>
      <c r="AH20" s="280">
        <v>752</v>
      </c>
      <c r="AI20" s="283">
        <v>1125</v>
      </c>
      <c r="AJ20" s="280">
        <v>1762</v>
      </c>
    </row>
    <row r="21" spans="1:36" ht="15" customHeight="1" x14ac:dyDescent="0.2">
      <c r="B21" s="27"/>
      <c r="C21" s="28" t="s">
        <v>33</v>
      </c>
      <c r="D21" s="223">
        <f t="shared" si="3"/>
        <v>390</v>
      </c>
      <c r="E21" s="55"/>
      <c r="F21" s="55">
        <f t="shared" si="4"/>
        <v>433</v>
      </c>
      <c r="G21" s="55"/>
      <c r="H21" s="56">
        <f t="shared" si="0"/>
        <v>111.02564102564104</v>
      </c>
      <c r="I21" s="255"/>
      <c r="J21" s="223">
        <f t="shared" si="5"/>
        <v>774</v>
      </c>
      <c r="K21" s="55"/>
      <c r="L21" s="55">
        <f t="shared" si="2"/>
        <v>1136</v>
      </c>
      <c r="M21" s="55"/>
      <c r="N21" s="56">
        <f t="shared" si="1"/>
        <v>146.77002583979328</v>
      </c>
      <c r="O21" s="55"/>
      <c r="Q21" s="89"/>
      <c r="R21" s="89"/>
      <c r="S21" s="89"/>
      <c r="T21" s="89"/>
      <c r="U21" s="89" t="s">
        <v>102</v>
      </c>
      <c r="V21" s="89"/>
      <c r="W21" s="89"/>
      <c r="X21" s="89"/>
      <c r="AB21" s="64" t="s">
        <v>33</v>
      </c>
      <c r="AC21" s="278">
        <v>180</v>
      </c>
      <c r="AD21" s="280">
        <v>225</v>
      </c>
      <c r="AE21" s="283">
        <v>411</v>
      </c>
      <c r="AF21" s="280">
        <v>524</v>
      </c>
      <c r="AG21" s="283">
        <v>210</v>
      </c>
      <c r="AH21" s="280">
        <v>208</v>
      </c>
      <c r="AI21" s="283">
        <v>363</v>
      </c>
      <c r="AJ21" s="280">
        <v>612</v>
      </c>
    </row>
    <row r="22" spans="1:36" ht="15" customHeight="1" x14ac:dyDescent="0.2">
      <c r="B22" s="27"/>
      <c r="C22" s="28" t="s">
        <v>34</v>
      </c>
      <c r="D22" s="223">
        <f t="shared" ref="D22:D44" si="6">SUM(AC22,AG22)</f>
        <v>7275</v>
      </c>
      <c r="E22" s="55"/>
      <c r="F22" s="55">
        <f t="shared" si="4"/>
        <v>7139</v>
      </c>
      <c r="G22" s="55"/>
      <c r="H22" s="56">
        <f t="shared" si="0"/>
        <v>98.130584192439869</v>
      </c>
      <c r="I22" s="255"/>
      <c r="J22" s="223">
        <f t="shared" si="5"/>
        <v>15755</v>
      </c>
      <c r="K22" s="55"/>
      <c r="L22" s="55">
        <f t="shared" si="2"/>
        <v>15287</v>
      </c>
      <c r="M22" s="55"/>
      <c r="N22" s="56">
        <f t="shared" si="1"/>
        <v>97.029514439860364</v>
      </c>
      <c r="O22" s="55"/>
      <c r="Q22" s="89"/>
      <c r="R22" s="89"/>
      <c r="S22" s="89"/>
      <c r="T22" s="89"/>
      <c r="U22" s="89" t="s">
        <v>104</v>
      </c>
      <c r="V22" s="89"/>
      <c r="W22" s="89"/>
      <c r="X22" s="89"/>
      <c r="AB22" s="64" t="s">
        <v>34</v>
      </c>
      <c r="AC22" s="278">
        <v>4040</v>
      </c>
      <c r="AD22" s="280">
        <v>4070</v>
      </c>
      <c r="AE22" s="283">
        <v>8690</v>
      </c>
      <c r="AF22" s="280">
        <v>8960</v>
      </c>
      <c r="AG22" s="283">
        <v>3235</v>
      </c>
      <c r="AH22" s="280">
        <v>3069</v>
      </c>
      <c r="AI22" s="283">
        <v>7065</v>
      </c>
      <c r="AJ22" s="280">
        <v>6327</v>
      </c>
    </row>
    <row r="23" spans="1:36" ht="15" customHeight="1" x14ac:dyDescent="0.2">
      <c r="B23" s="27"/>
      <c r="C23" s="28" t="s">
        <v>35</v>
      </c>
      <c r="D23" s="223">
        <f t="shared" si="6"/>
        <v>1692</v>
      </c>
      <c r="E23" s="55"/>
      <c r="F23" s="55">
        <f t="shared" si="4"/>
        <v>1908</v>
      </c>
      <c r="G23" s="55"/>
      <c r="H23" s="56">
        <f t="shared" si="0"/>
        <v>112.7659574468085</v>
      </c>
      <c r="I23" s="255"/>
      <c r="J23" s="223">
        <f t="shared" si="5"/>
        <v>3528</v>
      </c>
      <c r="K23" s="55"/>
      <c r="L23" s="55">
        <f t="shared" si="2"/>
        <v>4267</v>
      </c>
      <c r="M23" s="55"/>
      <c r="N23" s="56">
        <f t="shared" si="1"/>
        <v>120.94671201814057</v>
      </c>
      <c r="O23" s="55"/>
      <c r="Q23" s="89"/>
      <c r="R23" s="89"/>
      <c r="S23" s="89"/>
      <c r="T23" s="89"/>
      <c r="U23" s="89" t="s">
        <v>119</v>
      </c>
      <c r="V23" s="89"/>
      <c r="W23" s="89"/>
      <c r="X23" s="89"/>
      <c r="AB23" s="64" t="s">
        <v>35</v>
      </c>
      <c r="AC23" s="278">
        <v>1011</v>
      </c>
      <c r="AD23" s="280">
        <v>1059</v>
      </c>
      <c r="AE23" s="283">
        <v>1987</v>
      </c>
      <c r="AF23" s="280">
        <v>2308</v>
      </c>
      <c r="AG23" s="283">
        <v>681</v>
      </c>
      <c r="AH23" s="280">
        <v>849</v>
      </c>
      <c r="AI23" s="283">
        <v>1541</v>
      </c>
      <c r="AJ23" s="280">
        <v>1959</v>
      </c>
    </row>
    <row r="24" spans="1:36" ht="15" customHeight="1" x14ac:dyDescent="0.2">
      <c r="B24" s="27"/>
      <c r="C24" s="28" t="s">
        <v>57</v>
      </c>
      <c r="D24" s="223">
        <f t="shared" si="6"/>
        <v>443</v>
      </c>
      <c r="E24" s="55"/>
      <c r="F24" s="55">
        <f t="shared" si="4"/>
        <v>384</v>
      </c>
      <c r="G24" s="55"/>
      <c r="H24" s="56">
        <f t="shared" si="0"/>
        <v>86.681715575620771</v>
      </c>
      <c r="I24" s="255"/>
      <c r="J24" s="223">
        <f t="shared" si="5"/>
        <v>1150</v>
      </c>
      <c r="K24" s="55"/>
      <c r="L24" s="55">
        <f t="shared" si="2"/>
        <v>1722</v>
      </c>
      <c r="M24" s="55"/>
      <c r="N24" s="56">
        <f t="shared" si="1"/>
        <v>149.73913043478262</v>
      </c>
      <c r="O24" s="55"/>
      <c r="Q24" s="89"/>
      <c r="R24" s="89"/>
      <c r="S24" s="89"/>
      <c r="T24" s="89"/>
      <c r="U24" s="89" t="s">
        <v>117</v>
      </c>
      <c r="V24" s="89"/>
      <c r="W24" s="89"/>
      <c r="X24" s="89"/>
      <c r="AB24" s="64" t="s">
        <v>57</v>
      </c>
      <c r="AC24" s="278">
        <v>182</v>
      </c>
      <c r="AD24" s="280">
        <v>215</v>
      </c>
      <c r="AE24" s="283">
        <v>579</v>
      </c>
      <c r="AF24" s="280">
        <v>894</v>
      </c>
      <c r="AG24" s="283">
        <v>261</v>
      </c>
      <c r="AH24" s="280">
        <v>169</v>
      </c>
      <c r="AI24" s="283">
        <v>571</v>
      </c>
      <c r="AJ24" s="280">
        <v>828</v>
      </c>
    </row>
    <row r="25" spans="1:36" ht="15" customHeight="1" x14ac:dyDescent="0.2">
      <c r="B25" s="27"/>
      <c r="C25" s="28" t="s">
        <v>36</v>
      </c>
      <c r="D25" s="223">
        <f t="shared" si="6"/>
        <v>1384</v>
      </c>
      <c r="E25" s="55"/>
      <c r="F25" s="55">
        <f t="shared" si="4"/>
        <v>1682</v>
      </c>
      <c r="G25" s="55"/>
      <c r="H25" s="56">
        <f t="shared" si="0"/>
        <v>121.53179190751445</v>
      </c>
      <c r="I25" s="255"/>
      <c r="J25" s="223">
        <f t="shared" si="5"/>
        <v>3172</v>
      </c>
      <c r="K25" s="55"/>
      <c r="L25" s="55">
        <f t="shared" si="2"/>
        <v>3808</v>
      </c>
      <c r="M25" s="55"/>
      <c r="N25" s="56">
        <f t="shared" si="1"/>
        <v>120.05044136191678</v>
      </c>
      <c r="O25" s="55"/>
      <c r="Q25" s="89"/>
      <c r="R25" s="89"/>
      <c r="S25" s="89"/>
      <c r="T25" s="89"/>
      <c r="U25" s="89" t="s">
        <v>118</v>
      </c>
      <c r="V25" s="89"/>
      <c r="W25" s="89"/>
      <c r="X25" s="89"/>
      <c r="AB25" s="64" t="s">
        <v>36</v>
      </c>
      <c r="AC25" s="278">
        <v>815</v>
      </c>
      <c r="AD25" s="280">
        <v>956</v>
      </c>
      <c r="AE25" s="283">
        <v>1963</v>
      </c>
      <c r="AF25" s="280">
        <v>2097</v>
      </c>
      <c r="AG25" s="283">
        <v>569</v>
      </c>
      <c r="AH25" s="280">
        <v>726</v>
      </c>
      <c r="AI25" s="283">
        <v>1209</v>
      </c>
      <c r="AJ25" s="280">
        <v>1711</v>
      </c>
    </row>
    <row r="26" spans="1:36" ht="15" customHeight="1" x14ac:dyDescent="0.2">
      <c r="B26" s="27"/>
      <c r="C26" s="28" t="s">
        <v>37</v>
      </c>
      <c r="D26" s="223">
        <f t="shared" si="6"/>
        <v>1217</v>
      </c>
      <c r="E26" s="55"/>
      <c r="F26" s="55">
        <f t="shared" si="4"/>
        <v>1709</v>
      </c>
      <c r="G26" s="55"/>
      <c r="H26" s="56">
        <f t="shared" si="0"/>
        <v>140.42728019720624</v>
      </c>
      <c r="I26" s="255"/>
      <c r="J26" s="223">
        <f t="shared" si="5"/>
        <v>2697</v>
      </c>
      <c r="K26" s="55"/>
      <c r="L26" s="55">
        <f t="shared" si="2"/>
        <v>3988</v>
      </c>
      <c r="M26" s="55"/>
      <c r="N26" s="56">
        <f t="shared" si="1"/>
        <v>147.8680014831294</v>
      </c>
      <c r="O26" s="55"/>
      <c r="Q26" s="89"/>
      <c r="R26" s="89"/>
      <c r="S26" s="89"/>
      <c r="T26" s="89"/>
      <c r="U26" s="89" t="s">
        <v>105</v>
      </c>
      <c r="V26" s="89"/>
      <c r="W26" s="89"/>
      <c r="X26" s="89"/>
      <c r="AB26" s="64" t="s">
        <v>37</v>
      </c>
      <c r="AC26" s="278">
        <v>842</v>
      </c>
      <c r="AD26" s="280">
        <v>1242</v>
      </c>
      <c r="AE26" s="283">
        <v>1680</v>
      </c>
      <c r="AF26" s="280">
        <v>2752</v>
      </c>
      <c r="AG26" s="283">
        <v>375</v>
      </c>
      <c r="AH26" s="280">
        <v>467</v>
      </c>
      <c r="AI26" s="283">
        <v>1017</v>
      </c>
      <c r="AJ26" s="280">
        <v>1236</v>
      </c>
    </row>
    <row r="27" spans="1:36" ht="15" customHeight="1" x14ac:dyDescent="0.2">
      <c r="B27" s="27"/>
      <c r="C27" s="28" t="s">
        <v>38</v>
      </c>
      <c r="D27" s="223">
        <f t="shared" si="6"/>
        <v>1031</v>
      </c>
      <c r="E27" s="55"/>
      <c r="F27" s="55">
        <f t="shared" si="4"/>
        <v>1317</v>
      </c>
      <c r="G27" s="55"/>
      <c r="H27" s="56">
        <f t="shared" si="0"/>
        <v>127.74005819592628</v>
      </c>
      <c r="I27" s="255"/>
      <c r="J27" s="223">
        <f t="shared" si="5"/>
        <v>1769</v>
      </c>
      <c r="K27" s="55"/>
      <c r="L27" s="55">
        <f t="shared" si="2"/>
        <v>2392</v>
      </c>
      <c r="M27" s="55"/>
      <c r="N27" s="56">
        <f t="shared" si="1"/>
        <v>135.2176370830978</v>
      </c>
      <c r="O27" s="55"/>
      <c r="Q27" s="89"/>
      <c r="R27" s="89"/>
      <c r="S27" s="89"/>
      <c r="T27" s="89"/>
      <c r="U27" s="89" t="s">
        <v>103</v>
      </c>
      <c r="V27" s="89"/>
      <c r="W27" s="89"/>
      <c r="X27" s="89"/>
      <c r="AB27" s="64" t="s">
        <v>38</v>
      </c>
      <c r="AC27" s="278">
        <v>653</v>
      </c>
      <c r="AD27" s="280">
        <v>797</v>
      </c>
      <c r="AE27" s="283">
        <v>1109</v>
      </c>
      <c r="AF27" s="280">
        <v>1376</v>
      </c>
      <c r="AG27" s="283">
        <v>378</v>
      </c>
      <c r="AH27" s="280">
        <v>520</v>
      </c>
      <c r="AI27" s="283">
        <v>660</v>
      </c>
      <c r="AJ27" s="280">
        <v>1016</v>
      </c>
    </row>
    <row r="28" spans="1:36" ht="15" customHeight="1" x14ac:dyDescent="0.2">
      <c r="B28" s="27"/>
      <c r="C28" s="28" t="s">
        <v>39</v>
      </c>
      <c r="D28" s="223">
        <f t="shared" si="6"/>
        <v>4295</v>
      </c>
      <c r="E28" s="55"/>
      <c r="F28" s="55">
        <f t="shared" si="4"/>
        <v>5128</v>
      </c>
      <c r="G28" s="55"/>
      <c r="H28" s="56">
        <f t="shared" si="0"/>
        <v>119.39464493597205</v>
      </c>
      <c r="I28" s="255"/>
      <c r="J28" s="223">
        <f t="shared" si="5"/>
        <v>6708</v>
      </c>
      <c r="K28" s="55"/>
      <c r="L28" s="55">
        <f t="shared" si="2"/>
        <v>8156</v>
      </c>
      <c r="M28" s="55"/>
      <c r="N28" s="56">
        <f t="shared" si="1"/>
        <v>121.58616577221228</v>
      </c>
      <c r="O28" s="55"/>
      <c r="Q28" s="89"/>
      <c r="R28" s="89"/>
      <c r="S28" s="89"/>
      <c r="T28" s="89"/>
      <c r="U28" s="89" t="s">
        <v>76</v>
      </c>
      <c r="V28" s="89"/>
      <c r="W28" s="89"/>
      <c r="X28" s="89"/>
      <c r="AB28" s="64" t="s">
        <v>39</v>
      </c>
      <c r="AC28" s="278">
        <v>2799</v>
      </c>
      <c r="AD28" s="280">
        <v>2926</v>
      </c>
      <c r="AE28" s="283">
        <v>4392</v>
      </c>
      <c r="AF28" s="280">
        <v>4757</v>
      </c>
      <c r="AG28" s="283">
        <v>1496</v>
      </c>
      <c r="AH28" s="280">
        <v>2202</v>
      </c>
      <c r="AI28" s="283">
        <v>2316</v>
      </c>
      <c r="AJ28" s="280">
        <v>3399</v>
      </c>
    </row>
    <row r="29" spans="1:36" ht="15" customHeight="1" x14ac:dyDescent="0.2">
      <c r="B29" s="27"/>
      <c r="C29" s="28" t="s">
        <v>51</v>
      </c>
      <c r="D29" s="223">
        <f t="shared" si="6"/>
        <v>6349</v>
      </c>
      <c r="E29" s="55"/>
      <c r="F29" s="55">
        <f t="shared" si="4"/>
        <v>7223</v>
      </c>
      <c r="G29" s="55"/>
      <c r="H29" s="56">
        <f t="shared" si="0"/>
        <v>113.76594739329029</v>
      </c>
      <c r="I29" s="255"/>
      <c r="J29" s="223">
        <f t="shared" si="5"/>
        <v>11517</v>
      </c>
      <c r="K29" s="55"/>
      <c r="L29" s="55">
        <f t="shared" si="2"/>
        <v>14606</v>
      </c>
      <c r="M29" s="55"/>
      <c r="N29" s="56">
        <f t="shared" si="1"/>
        <v>126.82122080402883</v>
      </c>
      <c r="O29" s="55"/>
      <c r="Q29" s="89"/>
      <c r="R29" s="89"/>
      <c r="S29" s="89"/>
      <c r="T29" s="89"/>
      <c r="U29" s="89" t="s">
        <v>77</v>
      </c>
      <c r="V29" s="89"/>
      <c r="W29" s="89"/>
      <c r="X29" s="89"/>
      <c r="AB29" s="64" t="s">
        <v>51</v>
      </c>
      <c r="AC29" s="278">
        <v>4175</v>
      </c>
      <c r="AD29" s="280">
        <v>4102</v>
      </c>
      <c r="AE29" s="283">
        <v>7390</v>
      </c>
      <c r="AF29" s="280">
        <v>8336</v>
      </c>
      <c r="AG29" s="283">
        <v>2174</v>
      </c>
      <c r="AH29" s="280">
        <v>3121</v>
      </c>
      <c r="AI29" s="283">
        <v>4127</v>
      </c>
      <c r="AJ29" s="280">
        <v>6270</v>
      </c>
    </row>
    <row r="30" spans="1:36" ht="15" customHeight="1" x14ac:dyDescent="0.2">
      <c r="A30" s="2"/>
      <c r="B30" s="27"/>
      <c r="C30" s="28" t="s">
        <v>40</v>
      </c>
      <c r="D30" s="223">
        <f t="shared" si="6"/>
        <v>2192</v>
      </c>
      <c r="E30" s="55"/>
      <c r="F30" s="55">
        <f t="shared" si="4"/>
        <v>1580</v>
      </c>
      <c r="G30" s="55"/>
      <c r="H30" s="56">
        <f t="shared" si="0"/>
        <v>72.080291970802918</v>
      </c>
      <c r="I30" s="255"/>
      <c r="J30" s="223">
        <f t="shared" si="5"/>
        <v>4777</v>
      </c>
      <c r="K30" s="55"/>
      <c r="L30" s="55">
        <f t="shared" si="2"/>
        <v>4128</v>
      </c>
      <c r="M30" s="55"/>
      <c r="N30" s="56">
        <f t="shared" si="1"/>
        <v>86.414067406321962</v>
      </c>
      <c r="O30" s="55"/>
      <c r="Q30" s="89"/>
      <c r="R30" s="89"/>
      <c r="S30" s="89"/>
      <c r="T30" s="89"/>
      <c r="U30" s="89" t="s">
        <v>78</v>
      </c>
      <c r="V30" s="89"/>
      <c r="W30" s="89"/>
      <c r="X30" s="89"/>
      <c r="AB30" s="64" t="s">
        <v>40</v>
      </c>
      <c r="AC30" s="278">
        <v>745</v>
      </c>
      <c r="AD30" s="280">
        <v>945</v>
      </c>
      <c r="AE30" s="283">
        <v>2020</v>
      </c>
      <c r="AF30" s="280">
        <v>2274</v>
      </c>
      <c r="AG30" s="283">
        <v>1447</v>
      </c>
      <c r="AH30" s="280">
        <v>635</v>
      </c>
      <c r="AI30" s="283">
        <v>2757</v>
      </c>
      <c r="AJ30" s="280">
        <v>1854</v>
      </c>
    </row>
    <row r="31" spans="1:36" ht="15" customHeight="1" x14ac:dyDescent="0.2">
      <c r="A31" s="2"/>
      <c r="B31" s="57"/>
      <c r="C31" s="28" t="s">
        <v>41</v>
      </c>
      <c r="D31" s="223">
        <f t="shared" si="6"/>
        <v>890</v>
      </c>
      <c r="E31" s="55"/>
      <c r="F31" s="55">
        <f t="shared" si="4"/>
        <v>847</v>
      </c>
      <c r="G31" s="55"/>
      <c r="H31" s="56">
        <f t="shared" si="0"/>
        <v>95.168539325842687</v>
      </c>
      <c r="I31" s="255"/>
      <c r="J31" s="223">
        <f t="shared" si="5"/>
        <v>2179</v>
      </c>
      <c r="K31" s="55"/>
      <c r="L31" s="55">
        <f t="shared" si="2"/>
        <v>2133</v>
      </c>
      <c r="M31" s="55"/>
      <c r="N31" s="56">
        <f t="shared" si="1"/>
        <v>97.888939880679217</v>
      </c>
      <c r="O31" s="55"/>
      <c r="AB31" s="64" t="s">
        <v>41</v>
      </c>
      <c r="AC31" s="278">
        <v>438</v>
      </c>
      <c r="AD31" s="280">
        <v>523</v>
      </c>
      <c r="AE31" s="283">
        <v>925</v>
      </c>
      <c r="AF31" s="280">
        <v>1318</v>
      </c>
      <c r="AG31" s="283">
        <v>452</v>
      </c>
      <c r="AH31" s="280">
        <v>324</v>
      </c>
      <c r="AI31" s="283">
        <v>1254</v>
      </c>
      <c r="AJ31" s="280">
        <v>815</v>
      </c>
    </row>
    <row r="32" spans="1:36" ht="15" customHeight="1" x14ac:dyDescent="0.2">
      <c r="B32" s="57"/>
      <c r="C32" s="28" t="s">
        <v>42</v>
      </c>
      <c r="D32" s="223">
        <f t="shared" si="6"/>
        <v>1546</v>
      </c>
      <c r="E32" s="55"/>
      <c r="F32" s="55">
        <f t="shared" si="4"/>
        <v>1491</v>
      </c>
      <c r="G32" s="55"/>
      <c r="H32" s="56">
        <f t="shared" si="0"/>
        <v>96.442432082794312</v>
      </c>
      <c r="I32" s="255"/>
      <c r="J32" s="223">
        <f t="shared" si="5"/>
        <v>3332</v>
      </c>
      <c r="K32" s="55"/>
      <c r="L32" s="55">
        <f t="shared" si="2"/>
        <v>3263</v>
      </c>
      <c r="M32" s="55"/>
      <c r="N32" s="56">
        <f t="shared" si="1"/>
        <v>97.929171668667465</v>
      </c>
      <c r="O32" s="55"/>
      <c r="AB32" s="64" t="s">
        <v>42</v>
      </c>
      <c r="AC32" s="278">
        <v>869</v>
      </c>
      <c r="AD32" s="280">
        <v>979</v>
      </c>
      <c r="AE32" s="283">
        <v>1782</v>
      </c>
      <c r="AF32" s="280">
        <v>2194</v>
      </c>
      <c r="AG32" s="283">
        <v>677</v>
      </c>
      <c r="AH32" s="280">
        <v>512</v>
      </c>
      <c r="AI32" s="283">
        <v>1550</v>
      </c>
      <c r="AJ32" s="280">
        <v>1069</v>
      </c>
    </row>
    <row r="33" spans="1:36" ht="15" customHeight="1" x14ac:dyDescent="0.2">
      <c r="B33" s="27"/>
      <c r="C33" s="28" t="s">
        <v>43</v>
      </c>
      <c r="D33" s="223">
        <f t="shared" si="6"/>
        <v>1258</v>
      </c>
      <c r="E33" s="55"/>
      <c r="F33" s="55">
        <f t="shared" si="4"/>
        <v>1368</v>
      </c>
      <c r="G33" s="55"/>
      <c r="H33" s="56">
        <f t="shared" si="0"/>
        <v>108.74403815580287</v>
      </c>
      <c r="I33" s="255"/>
      <c r="J33" s="223">
        <f t="shared" si="5"/>
        <v>2809</v>
      </c>
      <c r="K33" s="55"/>
      <c r="L33" s="55">
        <f t="shared" si="2"/>
        <v>3314</v>
      </c>
      <c r="M33" s="55"/>
      <c r="N33" s="56">
        <f t="shared" si="1"/>
        <v>117.97792808828764</v>
      </c>
      <c r="O33" s="55"/>
      <c r="AB33" s="64" t="s">
        <v>43</v>
      </c>
      <c r="AC33" s="278">
        <v>632</v>
      </c>
      <c r="AD33" s="280">
        <v>816</v>
      </c>
      <c r="AE33" s="283">
        <v>1499</v>
      </c>
      <c r="AF33" s="280">
        <v>1872</v>
      </c>
      <c r="AG33" s="283">
        <v>626</v>
      </c>
      <c r="AH33" s="280">
        <v>552</v>
      </c>
      <c r="AI33" s="283">
        <v>1310</v>
      </c>
      <c r="AJ33" s="280">
        <v>1442</v>
      </c>
    </row>
    <row r="34" spans="1:36" ht="15" customHeight="1" x14ac:dyDescent="0.2">
      <c r="B34" s="27"/>
      <c r="C34" s="28" t="s">
        <v>52</v>
      </c>
      <c r="D34" s="223">
        <f t="shared" si="6"/>
        <v>3414</v>
      </c>
      <c r="E34" s="55"/>
      <c r="F34" s="55">
        <f t="shared" si="4"/>
        <v>3675</v>
      </c>
      <c r="G34" s="55"/>
      <c r="H34" s="56">
        <f t="shared" si="0"/>
        <v>107.64499121265378</v>
      </c>
      <c r="I34" s="255"/>
      <c r="J34" s="223">
        <f t="shared" si="5"/>
        <v>7808</v>
      </c>
      <c r="K34" s="55"/>
      <c r="L34" s="55">
        <f t="shared" si="2"/>
        <v>8770</v>
      </c>
      <c r="M34" s="55"/>
      <c r="N34" s="56">
        <f t="shared" si="1"/>
        <v>112.32069672131149</v>
      </c>
      <c r="O34" s="55"/>
      <c r="AB34" s="64" t="s">
        <v>52</v>
      </c>
      <c r="AC34" s="278">
        <v>1893</v>
      </c>
      <c r="AD34" s="280">
        <v>2132</v>
      </c>
      <c r="AE34" s="283">
        <v>4334</v>
      </c>
      <c r="AF34" s="280">
        <v>5023</v>
      </c>
      <c r="AG34" s="283">
        <v>1521</v>
      </c>
      <c r="AH34" s="280">
        <v>1543</v>
      </c>
      <c r="AI34" s="283">
        <v>3474</v>
      </c>
      <c r="AJ34" s="280">
        <v>3747</v>
      </c>
    </row>
    <row r="35" spans="1:36" ht="15" customHeight="1" x14ac:dyDescent="0.2">
      <c r="B35" s="27"/>
      <c r="C35" s="28" t="s">
        <v>61</v>
      </c>
      <c r="D35" s="223">
        <f t="shared" si="6"/>
        <v>486</v>
      </c>
      <c r="E35" s="55"/>
      <c r="F35" s="55">
        <f t="shared" si="4"/>
        <v>2086</v>
      </c>
      <c r="G35" s="55"/>
      <c r="H35" s="56">
        <f t="shared" si="0"/>
        <v>429.2181069958848</v>
      </c>
      <c r="I35" s="255"/>
      <c r="J35" s="223">
        <f t="shared" si="5"/>
        <v>1656</v>
      </c>
      <c r="K35" s="55"/>
      <c r="L35" s="55">
        <f t="shared" si="2"/>
        <v>3461</v>
      </c>
      <c r="M35" s="55"/>
      <c r="N35" s="56">
        <f t="shared" si="1"/>
        <v>208.99758454106282</v>
      </c>
      <c r="O35" s="55"/>
      <c r="AB35" s="64" t="s">
        <v>61</v>
      </c>
      <c r="AC35" s="278">
        <v>265</v>
      </c>
      <c r="AD35" s="280">
        <v>491</v>
      </c>
      <c r="AE35" s="283">
        <v>742</v>
      </c>
      <c r="AF35" s="280">
        <v>1069</v>
      </c>
      <c r="AG35" s="283">
        <v>221</v>
      </c>
      <c r="AH35" s="280">
        <v>1595</v>
      </c>
      <c r="AI35" s="283">
        <v>914</v>
      </c>
      <c r="AJ35" s="280">
        <v>2392</v>
      </c>
    </row>
    <row r="36" spans="1:36" ht="15" customHeight="1" x14ac:dyDescent="0.2">
      <c r="B36" s="27"/>
      <c r="C36" s="28" t="s">
        <v>44</v>
      </c>
      <c r="D36" s="223">
        <f t="shared" si="6"/>
        <v>2719</v>
      </c>
      <c r="E36" s="55"/>
      <c r="F36" s="55">
        <f>SUM(AD36,AH36)</f>
        <v>3122</v>
      </c>
      <c r="G36" s="55"/>
      <c r="H36" s="56">
        <f t="shared" si="0"/>
        <v>114.82162559764619</v>
      </c>
      <c r="I36" s="255"/>
      <c r="J36" s="223">
        <f t="shared" si="5"/>
        <v>6009</v>
      </c>
      <c r="K36" s="55"/>
      <c r="L36" s="55">
        <f t="shared" si="2"/>
        <v>7330</v>
      </c>
      <c r="M36" s="55"/>
      <c r="N36" s="56">
        <f t="shared" si="1"/>
        <v>121.98369112997172</v>
      </c>
      <c r="O36" s="55"/>
      <c r="AB36" s="64" t="s">
        <v>44</v>
      </c>
      <c r="AC36" s="278">
        <v>1472</v>
      </c>
      <c r="AD36" s="280">
        <v>1624</v>
      </c>
      <c r="AE36" s="283">
        <v>3238</v>
      </c>
      <c r="AF36" s="280">
        <v>4161</v>
      </c>
      <c r="AG36" s="283">
        <v>1247</v>
      </c>
      <c r="AH36" s="280">
        <v>1498</v>
      </c>
      <c r="AI36" s="283">
        <v>2771</v>
      </c>
      <c r="AJ36" s="280">
        <v>3169</v>
      </c>
    </row>
    <row r="37" spans="1:36" ht="18.75" customHeight="1" x14ac:dyDescent="0.2">
      <c r="B37" s="27"/>
      <c r="C37" s="28" t="s">
        <v>45</v>
      </c>
      <c r="D37" s="223">
        <f t="shared" si="6"/>
        <v>740</v>
      </c>
      <c r="E37" s="55"/>
      <c r="F37" s="55">
        <f t="shared" si="4"/>
        <v>854</v>
      </c>
      <c r="G37" s="45"/>
      <c r="H37" s="56">
        <f t="shared" si="0"/>
        <v>115.4054054054054</v>
      </c>
      <c r="I37" s="255"/>
      <c r="J37" s="223">
        <f t="shared" si="5"/>
        <v>1804</v>
      </c>
      <c r="K37" s="55"/>
      <c r="L37" s="55">
        <f t="shared" si="2"/>
        <v>2668</v>
      </c>
      <c r="M37" s="55"/>
      <c r="N37" s="56">
        <f t="shared" si="1"/>
        <v>147.89356984478937</v>
      </c>
      <c r="O37" s="55"/>
      <c r="AB37" s="64" t="s">
        <v>45</v>
      </c>
      <c r="AC37" s="278">
        <v>458</v>
      </c>
      <c r="AD37" s="280">
        <v>604</v>
      </c>
      <c r="AE37" s="283">
        <v>1181</v>
      </c>
      <c r="AF37" s="280">
        <v>2009</v>
      </c>
      <c r="AG37" s="283">
        <v>282</v>
      </c>
      <c r="AH37" s="280">
        <v>250</v>
      </c>
      <c r="AI37" s="283">
        <v>623</v>
      </c>
      <c r="AJ37" s="280">
        <v>659</v>
      </c>
    </row>
    <row r="38" spans="1:36" ht="15" customHeight="1" x14ac:dyDescent="0.2">
      <c r="B38" s="27"/>
      <c r="C38" s="28" t="s">
        <v>46</v>
      </c>
      <c r="D38" s="223">
        <f t="shared" si="6"/>
        <v>2542</v>
      </c>
      <c r="E38" s="55"/>
      <c r="F38" s="55">
        <f t="shared" si="4"/>
        <v>2051</v>
      </c>
      <c r="G38" s="45"/>
      <c r="H38" s="56">
        <f t="shared" si="0"/>
        <v>80.684500393391033</v>
      </c>
      <c r="I38" s="255"/>
      <c r="J38" s="223">
        <f t="shared" si="5"/>
        <v>3652</v>
      </c>
      <c r="K38" s="55"/>
      <c r="L38" s="55">
        <f t="shared" si="2"/>
        <v>3662</v>
      </c>
      <c r="M38" s="55"/>
      <c r="N38" s="56">
        <f t="shared" si="1"/>
        <v>100.27382256297919</v>
      </c>
      <c r="O38" s="55"/>
      <c r="AB38" s="64" t="s">
        <v>46</v>
      </c>
      <c r="AC38" s="278">
        <v>1290</v>
      </c>
      <c r="AD38" s="280">
        <v>1073</v>
      </c>
      <c r="AE38" s="283">
        <v>1821</v>
      </c>
      <c r="AF38" s="280">
        <v>1912</v>
      </c>
      <c r="AG38" s="283">
        <v>1252</v>
      </c>
      <c r="AH38" s="280">
        <v>978</v>
      </c>
      <c r="AI38" s="283">
        <v>1831</v>
      </c>
      <c r="AJ38" s="280">
        <v>1750</v>
      </c>
    </row>
    <row r="39" spans="1:36" ht="15" customHeight="1" x14ac:dyDescent="0.2">
      <c r="B39" s="27"/>
      <c r="C39" s="28" t="s">
        <v>58</v>
      </c>
      <c r="D39" s="223">
        <f t="shared" si="6"/>
        <v>639</v>
      </c>
      <c r="E39" s="55"/>
      <c r="F39" s="55">
        <f t="shared" si="4"/>
        <v>546</v>
      </c>
      <c r="G39" s="45"/>
      <c r="H39" s="56">
        <f t="shared" si="0"/>
        <v>85.44600938967136</v>
      </c>
      <c r="I39" s="255"/>
      <c r="J39" s="223">
        <f t="shared" si="5"/>
        <v>1609</v>
      </c>
      <c r="K39" s="55"/>
      <c r="L39" s="55">
        <f t="shared" si="2"/>
        <v>1466</v>
      </c>
      <c r="M39" s="55"/>
      <c r="N39" s="56">
        <f t="shared" si="1"/>
        <v>91.112492231199511</v>
      </c>
      <c r="O39" s="55"/>
      <c r="AB39" s="64" t="s">
        <v>58</v>
      </c>
      <c r="AC39" s="278">
        <v>333</v>
      </c>
      <c r="AD39" s="280">
        <v>291</v>
      </c>
      <c r="AE39" s="283">
        <v>790</v>
      </c>
      <c r="AF39" s="280">
        <v>794</v>
      </c>
      <c r="AG39" s="283">
        <v>306</v>
      </c>
      <c r="AH39" s="280">
        <v>255</v>
      </c>
      <c r="AI39" s="283">
        <v>819</v>
      </c>
      <c r="AJ39" s="280">
        <v>672</v>
      </c>
    </row>
    <row r="40" spans="1:36" ht="15" customHeight="1" x14ac:dyDescent="0.2">
      <c r="B40" s="27"/>
      <c r="C40" s="28" t="s">
        <v>59</v>
      </c>
      <c r="D40" s="223">
        <f t="shared" si="6"/>
        <v>2432</v>
      </c>
      <c r="E40" s="55"/>
      <c r="F40" s="55">
        <f t="shared" si="4"/>
        <v>3259</v>
      </c>
      <c r="G40" s="45"/>
      <c r="H40" s="56">
        <f t="shared" si="0"/>
        <v>134.0049342105263</v>
      </c>
      <c r="I40" s="255"/>
      <c r="J40" s="223">
        <f t="shared" si="5"/>
        <v>4234</v>
      </c>
      <c r="K40" s="55"/>
      <c r="L40" s="55">
        <f t="shared" si="2"/>
        <v>4849</v>
      </c>
      <c r="M40" s="55"/>
      <c r="N40" s="56">
        <f t="shared" si="1"/>
        <v>114.52527161076995</v>
      </c>
      <c r="O40" s="55"/>
      <c r="AB40" s="64" t="s">
        <v>59</v>
      </c>
      <c r="AC40" s="278">
        <v>1193</v>
      </c>
      <c r="AD40" s="280">
        <v>1718</v>
      </c>
      <c r="AE40" s="283">
        <v>2190</v>
      </c>
      <c r="AF40" s="280">
        <v>2609</v>
      </c>
      <c r="AG40" s="283">
        <v>1239</v>
      </c>
      <c r="AH40" s="280">
        <v>1541</v>
      </c>
      <c r="AI40" s="283">
        <v>2044</v>
      </c>
      <c r="AJ40" s="280">
        <v>2240</v>
      </c>
    </row>
    <row r="41" spans="1:36" ht="15" customHeight="1" x14ac:dyDescent="0.2">
      <c r="B41" s="27"/>
      <c r="C41" s="28" t="s">
        <v>60</v>
      </c>
      <c r="D41" s="223">
        <f t="shared" si="6"/>
        <v>13401</v>
      </c>
      <c r="E41" s="55"/>
      <c r="F41" s="55">
        <f t="shared" si="4"/>
        <v>16096</v>
      </c>
      <c r="G41" s="45"/>
      <c r="H41" s="56">
        <f t="shared" si="0"/>
        <v>120.11043951943886</v>
      </c>
      <c r="I41" s="255"/>
      <c r="J41" s="223">
        <f t="shared" si="5"/>
        <v>15075</v>
      </c>
      <c r="K41" s="55"/>
      <c r="L41" s="55">
        <f t="shared" si="2"/>
        <v>18058</v>
      </c>
      <c r="M41" s="55"/>
      <c r="N41" s="56">
        <f t="shared" si="1"/>
        <v>119.78772802653398</v>
      </c>
      <c r="O41" s="55"/>
      <c r="AB41" s="64" t="s">
        <v>60</v>
      </c>
      <c r="AC41" s="278">
        <v>7302</v>
      </c>
      <c r="AD41" s="280">
        <v>8374</v>
      </c>
      <c r="AE41" s="283">
        <v>8447</v>
      </c>
      <c r="AF41" s="280">
        <v>9666</v>
      </c>
      <c r="AG41" s="283">
        <v>6099</v>
      </c>
      <c r="AH41" s="280">
        <v>7722</v>
      </c>
      <c r="AI41" s="283">
        <v>6628</v>
      </c>
      <c r="AJ41" s="280">
        <v>8392</v>
      </c>
    </row>
    <row r="42" spans="1:36" ht="15" customHeight="1" x14ac:dyDescent="0.2">
      <c r="B42" s="27"/>
      <c r="C42" s="28" t="s">
        <v>47</v>
      </c>
      <c r="D42" s="223">
        <f t="shared" si="6"/>
        <v>831</v>
      </c>
      <c r="E42" s="55"/>
      <c r="F42" s="55">
        <f t="shared" si="4"/>
        <v>758</v>
      </c>
      <c r="G42" s="45"/>
      <c r="H42" s="56">
        <f t="shared" si="0"/>
        <v>91.215403128760528</v>
      </c>
      <c r="I42" s="255"/>
      <c r="J42" s="223">
        <f t="shared" si="5"/>
        <v>2068</v>
      </c>
      <c r="K42" s="55"/>
      <c r="L42" s="55">
        <f t="shared" si="2"/>
        <v>2250</v>
      </c>
      <c r="M42" s="55"/>
      <c r="N42" s="56">
        <f t="shared" si="1"/>
        <v>108.80077369439071</v>
      </c>
      <c r="O42" s="55"/>
      <c r="AB42" s="64" t="s">
        <v>47</v>
      </c>
      <c r="AC42" s="278">
        <v>394</v>
      </c>
      <c r="AD42" s="280">
        <v>427</v>
      </c>
      <c r="AE42" s="283">
        <v>888</v>
      </c>
      <c r="AF42" s="280">
        <v>1344</v>
      </c>
      <c r="AG42" s="283">
        <v>437</v>
      </c>
      <c r="AH42" s="280">
        <v>331</v>
      </c>
      <c r="AI42" s="283">
        <v>1180</v>
      </c>
      <c r="AJ42" s="280">
        <v>906</v>
      </c>
    </row>
    <row r="43" spans="1:36" ht="15" customHeight="1" x14ac:dyDescent="0.2">
      <c r="B43" s="27"/>
      <c r="C43" s="28" t="s">
        <v>48</v>
      </c>
      <c r="D43" s="223">
        <f t="shared" si="6"/>
        <v>4751</v>
      </c>
      <c r="E43" s="55"/>
      <c r="F43" s="55">
        <f t="shared" si="4"/>
        <v>5639</v>
      </c>
      <c r="G43" s="45"/>
      <c r="H43" s="56">
        <f t="shared" si="0"/>
        <v>118.69080193643444</v>
      </c>
      <c r="I43" s="255"/>
      <c r="J43" s="223">
        <f t="shared" si="5"/>
        <v>11075</v>
      </c>
      <c r="K43" s="55"/>
      <c r="L43" s="55">
        <f t="shared" si="2"/>
        <v>14214</v>
      </c>
      <c r="M43" s="55"/>
      <c r="N43" s="56">
        <f t="shared" si="1"/>
        <v>128.34311512415351</v>
      </c>
      <c r="O43" s="55"/>
      <c r="AB43" s="64" t="s">
        <v>48</v>
      </c>
      <c r="AC43" s="278">
        <v>2275</v>
      </c>
      <c r="AD43" s="280">
        <v>2985</v>
      </c>
      <c r="AE43" s="283">
        <v>5638</v>
      </c>
      <c r="AF43" s="280">
        <v>7874</v>
      </c>
      <c r="AG43" s="283">
        <v>2476</v>
      </c>
      <c r="AH43" s="280">
        <v>2654</v>
      </c>
      <c r="AI43" s="283">
        <v>5437</v>
      </c>
      <c r="AJ43" s="280">
        <v>6340</v>
      </c>
    </row>
    <row r="44" spans="1:36" ht="15" customHeight="1" x14ac:dyDescent="0.2">
      <c r="A44" s="2"/>
      <c r="B44" s="27"/>
      <c r="C44" s="28" t="s">
        <v>49</v>
      </c>
      <c r="D44" s="223">
        <f t="shared" si="6"/>
        <v>7356</v>
      </c>
      <c r="E44" s="55"/>
      <c r="F44" s="55">
        <f t="shared" si="4"/>
        <v>10279</v>
      </c>
      <c r="G44" s="55"/>
      <c r="H44" s="56">
        <f t="shared" si="0"/>
        <v>139.73626971179988</v>
      </c>
      <c r="I44" s="255"/>
      <c r="J44" s="223">
        <f t="shared" si="5"/>
        <v>16209</v>
      </c>
      <c r="K44" s="55"/>
      <c r="L44" s="55">
        <f t="shared" si="2"/>
        <v>18901</v>
      </c>
      <c r="M44" s="55"/>
      <c r="N44" s="56">
        <f t="shared" si="1"/>
        <v>116.60805725214387</v>
      </c>
      <c r="O44" s="55"/>
      <c r="AB44" s="64" t="s">
        <v>49</v>
      </c>
      <c r="AC44" s="278">
        <v>3457</v>
      </c>
      <c r="AD44" s="280">
        <v>5059</v>
      </c>
      <c r="AE44" s="283">
        <v>8416</v>
      </c>
      <c r="AF44" s="280">
        <v>9855</v>
      </c>
      <c r="AG44" s="283">
        <v>3899</v>
      </c>
      <c r="AH44" s="280">
        <v>5220</v>
      </c>
      <c r="AI44" s="283">
        <v>7793</v>
      </c>
      <c r="AJ44" s="280">
        <v>9046</v>
      </c>
    </row>
    <row r="46" spans="1:36" x14ac:dyDescent="0.2">
      <c r="AC46" s="64" t="s">
        <v>143</v>
      </c>
    </row>
    <row r="48" spans="1:36" x14ac:dyDescent="0.2">
      <c r="AD48" s="64"/>
      <c r="AE48" s="64"/>
    </row>
    <row r="49" spans="30:31" x14ac:dyDescent="0.2">
      <c r="AD49" s="64"/>
      <c r="AE49" s="64"/>
    </row>
    <row r="50" spans="30:31" x14ac:dyDescent="0.2">
      <c r="AD50" s="64"/>
      <c r="AE50" s="64"/>
    </row>
    <row r="51" spans="30:31" x14ac:dyDescent="0.2">
      <c r="AD51" s="64"/>
      <c r="AE51" s="64"/>
    </row>
    <row r="52" spans="30:31" x14ac:dyDescent="0.2">
      <c r="AD52" s="64"/>
      <c r="AE52" s="64"/>
    </row>
    <row r="53" spans="30:31" x14ac:dyDescent="0.2">
      <c r="AD53" s="64"/>
      <c r="AE53" s="64"/>
    </row>
    <row r="54" spans="30:31" x14ac:dyDescent="0.2">
      <c r="AD54" s="64"/>
      <c r="AE54" s="64"/>
    </row>
    <row r="55" spans="30:31" x14ac:dyDescent="0.2">
      <c r="AD55" s="64"/>
      <c r="AE55" s="64"/>
    </row>
    <row r="56" spans="30:31" x14ac:dyDescent="0.2">
      <c r="AD56" s="64"/>
      <c r="AE56" s="64"/>
    </row>
    <row r="57" spans="30:31" x14ac:dyDescent="0.2">
      <c r="AD57" s="64"/>
      <c r="AE57" s="64"/>
    </row>
    <row r="58" spans="30:31" x14ac:dyDescent="0.2">
      <c r="AD58" s="64"/>
      <c r="AE58" s="64"/>
    </row>
    <row r="59" spans="30:31" x14ac:dyDescent="0.2">
      <c r="AD59" s="64"/>
      <c r="AE59" s="64"/>
    </row>
    <row r="60" spans="30:31" x14ac:dyDescent="0.2">
      <c r="AD60" s="64"/>
      <c r="AE60" s="64"/>
    </row>
    <row r="61" spans="30:31" x14ac:dyDescent="0.2">
      <c r="AD61" s="64"/>
      <c r="AE61" s="64"/>
    </row>
    <row r="62" spans="30:31" x14ac:dyDescent="0.2">
      <c r="AD62" s="64"/>
      <c r="AE62" s="64"/>
    </row>
    <row r="63" spans="30:31" x14ac:dyDescent="0.2">
      <c r="AD63" s="64"/>
      <c r="AE63" s="64"/>
    </row>
    <row r="64" spans="30:31" x14ac:dyDescent="0.2">
      <c r="AD64" s="64"/>
      <c r="AE64" s="64"/>
    </row>
    <row r="65" spans="30:31" x14ac:dyDescent="0.2">
      <c r="AD65" s="64"/>
      <c r="AE65" s="64"/>
    </row>
    <row r="66" spans="30:31" x14ac:dyDescent="0.2">
      <c r="AD66" s="64"/>
      <c r="AE66" s="64"/>
    </row>
    <row r="67" spans="30:31" x14ac:dyDescent="0.2">
      <c r="AD67" s="64"/>
      <c r="AE67" s="64"/>
    </row>
    <row r="68" spans="30:31" x14ac:dyDescent="0.2">
      <c r="AD68" s="64"/>
      <c r="AE68" s="64"/>
    </row>
    <row r="69" spans="30:31" x14ac:dyDescent="0.2">
      <c r="AD69" s="64"/>
      <c r="AE69" s="64"/>
    </row>
    <row r="70" spans="30:31" x14ac:dyDescent="0.2">
      <c r="AD70" s="64"/>
      <c r="AE70" s="64"/>
    </row>
    <row r="71" spans="30:31" x14ac:dyDescent="0.2">
      <c r="AD71" s="64"/>
      <c r="AE71" s="64"/>
    </row>
    <row r="72" spans="30:31" x14ac:dyDescent="0.2">
      <c r="AD72" s="64"/>
      <c r="AE72" s="64"/>
    </row>
    <row r="73" spans="30:31" x14ac:dyDescent="0.2">
      <c r="AD73" s="64"/>
      <c r="AE73" s="64"/>
    </row>
    <row r="74" spans="30:31" x14ac:dyDescent="0.2">
      <c r="AD74" s="64"/>
      <c r="AE74" s="64"/>
    </row>
    <row r="75" spans="30:31" x14ac:dyDescent="0.2">
      <c r="AD75" s="64"/>
      <c r="AE75" s="64"/>
    </row>
    <row r="76" spans="30:31" x14ac:dyDescent="0.2">
      <c r="AD76" s="64"/>
      <c r="AE76" s="64"/>
    </row>
    <row r="77" spans="30:31" x14ac:dyDescent="0.2">
      <c r="AD77" s="64"/>
      <c r="AE77" s="64"/>
    </row>
    <row r="78" spans="30:31" x14ac:dyDescent="0.2">
      <c r="AD78" s="64"/>
      <c r="AE78" s="64"/>
    </row>
    <row r="79" spans="30:31" x14ac:dyDescent="0.2">
      <c r="AD79" s="64"/>
      <c r="AE79" s="64"/>
    </row>
    <row r="80" spans="30:31" x14ac:dyDescent="0.2">
      <c r="AD80" s="64"/>
      <c r="AE80" s="64"/>
    </row>
    <row r="81" spans="30:31" x14ac:dyDescent="0.2">
      <c r="AD81" s="64"/>
      <c r="AE81" s="64"/>
    </row>
    <row r="82" spans="30:31" x14ac:dyDescent="0.2">
      <c r="AD82" s="64"/>
      <c r="AE82" s="64"/>
    </row>
    <row r="83" spans="30:31" x14ac:dyDescent="0.2">
      <c r="AD83" s="64"/>
      <c r="AE83" s="64"/>
    </row>
    <row r="84" spans="30:31" x14ac:dyDescent="0.2">
      <c r="AD84" s="64"/>
      <c r="AE84" s="64"/>
    </row>
    <row r="85" spans="30:31" x14ac:dyDescent="0.2">
      <c r="AD85" s="64"/>
      <c r="AE85" s="64"/>
    </row>
    <row r="86" spans="30:31" x14ac:dyDescent="0.2">
      <c r="AD86" s="64"/>
      <c r="AE86" s="64"/>
    </row>
    <row r="87" spans="30:31" x14ac:dyDescent="0.2">
      <c r="AD87" s="64"/>
      <c r="AE87" s="64"/>
    </row>
    <row r="88" spans="30:31" x14ac:dyDescent="0.2">
      <c r="AD88" s="64"/>
      <c r="AE88" s="64"/>
    </row>
  </sheetData>
  <mergeCells count="12">
    <mergeCell ref="AC2:AD2"/>
    <mergeCell ref="AE2:AF2"/>
    <mergeCell ref="AG2:AH2"/>
    <mergeCell ref="AI2:AJ2"/>
    <mergeCell ref="D2:I2"/>
    <mergeCell ref="J2:O2"/>
    <mergeCell ref="N3:O3"/>
    <mergeCell ref="D3:E3"/>
    <mergeCell ref="F3:G3"/>
    <mergeCell ref="J3:K3"/>
    <mergeCell ref="L3:M3"/>
    <mergeCell ref="H3:I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&amp;R5</oddFooter>
  </headerFooter>
  <ignoredErrors>
    <ignoredError sqref="F6 L6 D6 J6" formula="1"/>
    <ignoredError sqref="N8:N13" evalError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"/>
  <sheetViews>
    <sheetView showGridLines="0" workbookViewId="0">
      <selection activeCell="K13" sqref="K13"/>
    </sheetView>
  </sheetViews>
  <sheetFormatPr defaultColWidth="9.33203125" defaultRowHeight="12.75" x14ac:dyDescent="0.2"/>
  <cols>
    <col min="1" max="2" width="1.5" style="5" customWidth="1"/>
    <col min="3" max="3" width="1.33203125" style="5" customWidth="1"/>
    <col min="4" max="4" width="24.33203125" style="5" customWidth="1"/>
    <col min="5" max="5" width="9.83203125" style="5" customWidth="1"/>
    <col min="6" max="6" width="1.83203125" style="5" customWidth="1"/>
    <col min="7" max="7" width="9.83203125" style="5" customWidth="1"/>
    <col min="8" max="8" width="1.83203125" style="5" customWidth="1"/>
    <col min="9" max="9" width="8.83203125" style="5" customWidth="1"/>
    <col min="10" max="10" width="1.83203125" style="5" customWidth="1"/>
    <col min="11" max="11" width="9.83203125" style="5" customWidth="1"/>
    <col min="12" max="12" width="1.83203125" style="5" customWidth="1"/>
    <col min="13" max="13" width="9.83203125" style="5" customWidth="1"/>
    <col min="14" max="14" width="1.83203125" style="5" customWidth="1"/>
    <col min="15" max="15" width="8.83203125" style="5" customWidth="1"/>
    <col min="16" max="16" width="1.83203125" style="2" customWidth="1"/>
    <col min="17" max="17" width="2.83203125" style="5" customWidth="1"/>
    <col min="18" max="18" width="9.33203125" style="5"/>
    <col min="19" max="19" width="1.6640625" style="5" customWidth="1"/>
    <col min="20" max="20" width="2.5" style="5" customWidth="1"/>
    <col min="21" max="23" width="9.33203125" style="5"/>
    <col min="24" max="24" width="1.33203125" style="5" customWidth="1"/>
    <col min="25" max="25" width="10.83203125" style="5" customWidth="1"/>
    <col min="26" max="26" width="1" style="5" customWidth="1"/>
    <col min="27" max="27" width="10.83203125" style="5" customWidth="1"/>
    <col min="28" max="28" width="1.1640625" style="5" customWidth="1"/>
    <col min="29" max="29" width="11" style="5" customWidth="1"/>
    <col min="30" max="30" width="1.33203125" style="5" customWidth="1"/>
    <col min="31" max="16384" width="9.33203125" style="5"/>
  </cols>
  <sheetData>
    <row r="1" spans="1:32" ht="28.5" customHeight="1" thickBot="1" x14ac:dyDescent="0.25">
      <c r="A1" s="209" t="s">
        <v>190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7"/>
      <c r="R1" s="27"/>
      <c r="S1" s="148" t="s">
        <v>149</v>
      </c>
      <c r="T1" s="148"/>
      <c r="U1" s="148"/>
      <c r="V1" s="148"/>
      <c r="W1" s="148"/>
      <c r="X1" s="148"/>
      <c r="Y1" s="148"/>
      <c r="Z1" s="148"/>
      <c r="AA1" s="148"/>
      <c r="AB1" s="148"/>
      <c r="AC1" s="148"/>
      <c r="AD1" s="148"/>
    </row>
    <row r="2" spans="1:32" ht="18.75" customHeight="1" x14ac:dyDescent="0.2">
      <c r="A2" s="41"/>
      <c r="B2" s="41"/>
      <c r="C2" s="41"/>
      <c r="D2" s="41"/>
      <c r="E2" s="432" t="s">
        <v>0</v>
      </c>
      <c r="F2" s="433"/>
      <c r="G2" s="433"/>
      <c r="H2" s="433"/>
      <c r="I2" s="433"/>
      <c r="J2" s="434"/>
      <c r="K2" s="435" t="s">
        <v>1</v>
      </c>
      <c r="L2" s="433"/>
      <c r="M2" s="433"/>
      <c r="N2" s="433"/>
      <c r="O2" s="433"/>
      <c r="P2" s="433"/>
      <c r="Q2" s="2"/>
      <c r="S2" s="95"/>
      <c r="T2" s="95"/>
      <c r="U2" s="95"/>
      <c r="V2" s="95"/>
      <c r="W2" s="440" t="s">
        <v>0</v>
      </c>
      <c r="X2" s="441"/>
      <c r="Y2" s="441"/>
      <c r="Z2" s="442"/>
      <c r="AA2" s="438" t="s">
        <v>1</v>
      </c>
      <c r="AB2" s="439"/>
      <c r="AC2" s="439"/>
      <c r="AD2" s="439"/>
    </row>
    <row r="3" spans="1:32" ht="18.75" customHeight="1" x14ac:dyDescent="0.2">
      <c r="A3" s="21"/>
      <c r="B3" s="21"/>
      <c r="C3" s="21"/>
      <c r="D3" s="2"/>
      <c r="E3" s="414" t="s">
        <v>144</v>
      </c>
      <c r="F3" s="417"/>
      <c r="G3" s="414" t="s">
        <v>155</v>
      </c>
      <c r="H3" s="415"/>
      <c r="I3" s="416" t="s">
        <v>191</v>
      </c>
      <c r="J3" s="417"/>
      <c r="K3" s="414" t="s">
        <v>144</v>
      </c>
      <c r="L3" s="417"/>
      <c r="M3" s="414" t="s">
        <v>155</v>
      </c>
      <c r="N3" s="415"/>
      <c r="O3" s="416" t="s">
        <v>191</v>
      </c>
      <c r="P3" s="425"/>
      <c r="Q3" s="2"/>
      <c r="S3" s="96"/>
      <c r="T3" s="96"/>
      <c r="U3" s="96"/>
      <c r="V3" s="96"/>
      <c r="W3" s="443">
        <v>2016</v>
      </c>
      <c r="X3" s="444"/>
      <c r="Y3" s="436">
        <v>2017</v>
      </c>
      <c r="Z3" s="445"/>
      <c r="AA3" s="436">
        <v>2016</v>
      </c>
      <c r="AB3" s="445"/>
      <c r="AC3" s="436">
        <v>2017</v>
      </c>
      <c r="AD3" s="437"/>
    </row>
    <row r="4" spans="1:32" ht="21.75" customHeight="1" x14ac:dyDescent="0.2">
      <c r="A4" s="2"/>
      <c r="B4" s="2"/>
      <c r="C4" s="2"/>
      <c r="D4" s="149"/>
      <c r="E4" s="392" t="s">
        <v>215</v>
      </c>
      <c r="F4" s="392"/>
      <c r="G4" s="392"/>
      <c r="H4" s="392"/>
      <c r="I4" s="392"/>
      <c r="J4" s="392"/>
      <c r="K4" s="392"/>
      <c r="L4" s="392"/>
      <c r="M4" s="392"/>
      <c r="N4" s="392"/>
      <c r="O4" s="392"/>
      <c r="P4" s="150"/>
      <c r="Q4" s="2"/>
      <c r="Y4" s="253" t="s">
        <v>222</v>
      </c>
      <c r="Z4" s="306"/>
    </row>
    <row r="5" spans="1:32" x14ac:dyDescent="0.2">
      <c r="A5" s="2"/>
      <c r="B5" s="2"/>
      <c r="C5" s="2"/>
      <c r="D5" s="2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2"/>
    </row>
    <row r="6" spans="1:32" ht="12.75" customHeight="1" x14ac:dyDescent="0.2">
      <c r="A6" s="50" t="s">
        <v>3</v>
      </c>
      <c r="B6" s="27"/>
      <c r="C6" s="27"/>
      <c r="D6" s="28"/>
      <c r="E6" s="44">
        <f>SUM(E7,E10)</f>
        <v>62711</v>
      </c>
      <c r="F6" s="51"/>
      <c r="G6" s="44">
        <f>SUM(G7,G10)</f>
        <v>73742</v>
      </c>
      <c r="H6" s="51"/>
      <c r="I6" s="52">
        <f t="shared" ref="I6:I12" si="0">(G6/E6)*100</f>
        <v>117.59021543269921</v>
      </c>
      <c r="J6" s="254"/>
      <c r="K6" s="44">
        <f>SUM(K7,K10)</f>
        <v>116354</v>
      </c>
      <c r="L6" s="51"/>
      <c r="M6" s="44">
        <f>SUM(M7,M10)</f>
        <v>134247</v>
      </c>
      <c r="N6" s="51"/>
      <c r="O6" s="52">
        <f t="shared" ref="O6:O22" si="1">(M6/K6)*100</f>
        <v>115.37807037145265</v>
      </c>
      <c r="P6" s="53"/>
      <c r="U6" s="64" t="s">
        <v>3</v>
      </c>
      <c r="V6" s="97"/>
      <c r="W6" s="224">
        <v>90742</v>
      </c>
      <c r="X6" s="225"/>
      <c r="Y6" s="100">
        <v>97416</v>
      </c>
      <c r="Z6" s="98"/>
      <c r="AA6" s="227">
        <v>170694</v>
      </c>
      <c r="AB6" s="227"/>
      <c r="AC6" s="98">
        <v>191056</v>
      </c>
      <c r="AD6" s="98"/>
      <c r="AE6" s="158"/>
      <c r="AF6" s="158" t="s">
        <v>153</v>
      </c>
    </row>
    <row r="7" spans="1:32" ht="21" customHeight="1" x14ac:dyDescent="0.2">
      <c r="B7" s="5" t="s">
        <v>150</v>
      </c>
      <c r="D7" s="3"/>
      <c r="E7" s="25">
        <f>SUM(E8:E9)</f>
        <v>42579</v>
      </c>
      <c r="F7" s="55"/>
      <c r="G7" s="25">
        <f>SUM(G8:G9)</f>
        <v>44906</v>
      </c>
      <c r="H7" s="55"/>
      <c r="I7" s="56">
        <f t="shared" si="0"/>
        <v>105.46513539538269</v>
      </c>
      <c r="J7" s="255"/>
      <c r="K7" s="25">
        <f>SUM(K8:K9)</f>
        <v>82446</v>
      </c>
      <c r="L7" s="55"/>
      <c r="M7" s="25">
        <f>SUM(M8:M9)</f>
        <v>89710</v>
      </c>
      <c r="N7" s="55"/>
      <c r="O7" s="56">
        <f t="shared" si="1"/>
        <v>108.810615433132</v>
      </c>
      <c r="P7" s="55"/>
      <c r="U7" s="93" t="s">
        <v>150</v>
      </c>
      <c r="V7" s="97"/>
      <c r="W7" s="225">
        <v>68757</v>
      </c>
      <c r="X7" s="225"/>
      <c r="Y7" s="307">
        <v>68476</v>
      </c>
      <c r="Z7" s="151"/>
      <c r="AA7" s="226">
        <v>133969</v>
      </c>
      <c r="AB7" s="226"/>
      <c r="AC7" s="151">
        <v>141381</v>
      </c>
      <c r="AD7" s="151"/>
    </row>
    <row r="8" spans="1:32" ht="16.5" customHeight="1" x14ac:dyDescent="0.2">
      <c r="C8" s="5" t="s">
        <v>13</v>
      </c>
      <c r="D8" s="3"/>
      <c r="E8" s="25">
        <v>13122</v>
      </c>
      <c r="F8" s="55"/>
      <c r="G8" s="25">
        <v>14591</v>
      </c>
      <c r="H8" s="55"/>
      <c r="I8" s="56">
        <f t="shared" si="0"/>
        <v>111.19493979576285</v>
      </c>
      <c r="J8" s="255"/>
      <c r="K8" s="25">
        <v>23382</v>
      </c>
      <c r="L8" s="55"/>
      <c r="M8" s="25">
        <v>26065</v>
      </c>
      <c r="N8" s="55"/>
      <c r="O8" s="56">
        <f t="shared" si="1"/>
        <v>111.47463861089729</v>
      </c>
      <c r="P8" s="55"/>
      <c r="U8" s="64" t="s">
        <v>13</v>
      </c>
      <c r="V8" s="97"/>
      <c r="W8" s="225">
        <v>25685</v>
      </c>
      <c r="X8" s="225"/>
      <c r="Y8" s="100">
        <v>23512</v>
      </c>
      <c r="Z8" s="98"/>
      <c r="AA8" s="227">
        <v>47026</v>
      </c>
      <c r="AB8" s="227"/>
      <c r="AC8" s="98">
        <v>45280</v>
      </c>
      <c r="AD8" s="98"/>
    </row>
    <row r="9" spans="1:32" ht="13.5" customHeight="1" x14ac:dyDescent="0.2">
      <c r="C9" s="5" t="s">
        <v>14</v>
      </c>
      <c r="D9" s="3"/>
      <c r="E9" s="25">
        <v>29457</v>
      </c>
      <c r="F9" s="55"/>
      <c r="G9" s="25">
        <v>30315</v>
      </c>
      <c r="H9" s="55"/>
      <c r="I9" s="56">
        <f t="shared" si="0"/>
        <v>102.9127202362766</v>
      </c>
      <c r="J9" s="255"/>
      <c r="K9" s="25">
        <v>59064</v>
      </c>
      <c r="L9" s="55"/>
      <c r="M9" s="25">
        <v>63645</v>
      </c>
      <c r="N9" s="55"/>
      <c r="O9" s="56">
        <f t="shared" si="1"/>
        <v>107.75599349857781</v>
      </c>
      <c r="P9" s="55"/>
      <c r="U9" s="64" t="s">
        <v>14</v>
      </c>
      <c r="V9" s="97"/>
      <c r="W9" s="225">
        <v>43072</v>
      </c>
      <c r="X9" s="225"/>
      <c r="Y9" s="100">
        <v>44964</v>
      </c>
      <c r="Z9" s="98"/>
      <c r="AA9" s="227">
        <v>86943</v>
      </c>
      <c r="AB9" s="227"/>
      <c r="AC9" s="98">
        <v>96101</v>
      </c>
      <c r="AD9" s="98"/>
    </row>
    <row r="10" spans="1:32" ht="21" customHeight="1" x14ac:dyDescent="0.2">
      <c r="B10" s="5" t="s">
        <v>151</v>
      </c>
      <c r="D10" s="3"/>
      <c r="E10" s="25">
        <f>SUM(E11:E12)</f>
        <v>20132</v>
      </c>
      <c r="F10" s="55"/>
      <c r="G10" s="25">
        <f>SUM(G11:G12)</f>
        <v>28836</v>
      </c>
      <c r="H10" s="55"/>
      <c r="I10" s="56">
        <f t="shared" si="0"/>
        <v>143.23465130141068</v>
      </c>
      <c r="J10" s="255"/>
      <c r="K10" s="25">
        <f>SUM(K11:K12)</f>
        <v>33908</v>
      </c>
      <c r="L10" s="55"/>
      <c r="M10" s="25">
        <f>SUM(M11:M12)</f>
        <v>44537</v>
      </c>
      <c r="N10" s="55"/>
      <c r="O10" s="56">
        <f t="shared" si="1"/>
        <v>131.34658487672525</v>
      </c>
      <c r="P10" s="54"/>
      <c r="U10" s="93" t="s">
        <v>151</v>
      </c>
      <c r="V10" s="97"/>
      <c r="W10" s="225">
        <v>21985</v>
      </c>
      <c r="X10" s="225"/>
      <c r="Y10" s="307">
        <v>28940</v>
      </c>
      <c r="Z10" s="151"/>
      <c r="AA10" s="226">
        <v>36725</v>
      </c>
      <c r="AB10" s="226"/>
      <c r="AC10" s="151">
        <v>49675</v>
      </c>
      <c r="AD10" s="151"/>
    </row>
    <row r="11" spans="1:32" ht="16.5" customHeight="1" x14ac:dyDescent="0.2">
      <c r="B11" s="2"/>
      <c r="C11" s="5" t="s">
        <v>13</v>
      </c>
      <c r="D11" s="3"/>
      <c r="E11" s="25">
        <v>3044</v>
      </c>
      <c r="F11" s="55"/>
      <c r="G11" s="25">
        <v>4077</v>
      </c>
      <c r="H11" s="55"/>
      <c r="I11" s="56">
        <f t="shared" si="0"/>
        <v>133.93561103810777</v>
      </c>
      <c r="J11" s="255"/>
      <c r="K11" s="25">
        <v>5837</v>
      </c>
      <c r="L11" s="55"/>
      <c r="M11" s="25">
        <v>6557</v>
      </c>
      <c r="N11" s="55"/>
      <c r="O11" s="56">
        <f t="shared" si="1"/>
        <v>112.33510364913484</v>
      </c>
      <c r="P11" s="55"/>
      <c r="T11" s="2"/>
      <c r="U11" s="64" t="s">
        <v>13</v>
      </c>
      <c r="V11" s="97"/>
      <c r="W11" s="225">
        <v>4045</v>
      </c>
      <c r="X11" s="225"/>
      <c r="Y11" s="100">
        <v>4980</v>
      </c>
      <c r="Z11" s="98"/>
      <c r="AA11" s="227">
        <v>7763</v>
      </c>
      <c r="AB11" s="227"/>
      <c r="AC11" s="98">
        <v>8738</v>
      </c>
      <c r="AD11" s="98"/>
    </row>
    <row r="12" spans="1:32" ht="13.5" customHeight="1" x14ac:dyDescent="0.2">
      <c r="B12" s="2"/>
      <c r="C12" s="5" t="s">
        <v>14</v>
      </c>
      <c r="D12" s="3"/>
      <c r="E12" s="25">
        <v>17088</v>
      </c>
      <c r="F12" s="55"/>
      <c r="G12" s="25">
        <v>24759</v>
      </c>
      <c r="H12" s="55"/>
      <c r="I12" s="56">
        <f t="shared" si="0"/>
        <v>144.89115168539325</v>
      </c>
      <c r="J12" s="255"/>
      <c r="K12" s="25">
        <v>28071</v>
      </c>
      <c r="L12" s="55"/>
      <c r="M12" s="25">
        <v>37980</v>
      </c>
      <c r="N12" s="55"/>
      <c r="O12" s="56">
        <f t="shared" si="1"/>
        <v>135.29977556909265</v>
      </c>
      <c r="P12" s="55"/>
      <c r="T12" s="2"/>
      <c r="U12" s="64" t="s">
        <v>14</v>
      </c>
      <c r="V12" s="97"/>
      <c r="W12" s="225">
        <v>17940</v>
      </c>
      <c r="X12" s="225"/>
      <c r="Y12" s="100">
        <v>23960</v>
      </c>
      <c r="Z12" s="98"/>
      <c r="AA12" s="227">
        <v>28962</v>
      </c>
      <c r="AB12" s="227"/>
      <c r="AC12" s="98">
        <v>40937</v>
      </c>
      <c r="AD12" s="98"/>
    </row>
    <row r="13" spans="1:32" ht="15" x14ac:dyDescent="0.2">
      <c r="A13" s="152"/>
      <c r="B13" s="2"/>
      <c r="E13" s="45"/>
      <c r="F13" s="55"/>
      <c r="G13" s="45"/>
      <c r="H13" s="55"/>
      <c r="I13" s="56"/>
      <c r="J13" s="55"/>
      <c r="K13" s="45"/>
      <c r="L13" s="55"/>
      <c r="M13" s="45"/>
      <c r="N13" s="55"/>
      <c r="O13" s="56"/>
      <c r="P13" s="55"/>
    </row>
    <row r="14" spans="1:32" x14ac:dyDescent="0.2">
      <c r="B14" s="2"/>
      <c r="D14" s="2"/>
      <c r="E14" s="396" t="s">
        <v>216</v>
      </c>
      <c r="F14" s="396"/>
      <c r="G14" s="396"/>
      <c r="H14" s="396"/>
      <c r="I14" s="396"/>
      <c r="J14" s="396"/>
      <c r="K14" s="396"/>
      <c r="L14" s="396"/>
      <c r="M14" s="396"/>
      <c r="N14" s="396"/>
      <c r="O14" s="396"/>
      <c r="P14" s="153"/>
    </row>
    <row r="15" spans="1:32" ht="12.75" customHeight="1" x14ac:dyDescent="0.2">
      <c r="B15" s="2"/>
      <c r="D15" s="2"/>
      <c r="E15" s="147"/>
      <c r="F15" s="147"/>
      <c r="G15" s="147"/>
      <c r="H15" s="147"/>
      <c r="I15" s="147"/>
      <c r="J15" s="147"/>
      <c r="K15" s="147"/>
      <c r="L15" s="147"/>
      <c r="M15" s="147"/>
      <c r="N15" s="147"/>
      <c r="O15" s="147"/>
      <c r="P15" s="147"/>
    </row>
    <row r="16" spans="1:32" s="2" customFormat="1" ht="12.75" customHeight="1" x14ac:dyDescent="0.2">
      <c r="A16" s="50" t="s">
        <v>3</v>
      </c>
      <c r="B16" s="27"/>
      <c r="C16" s="27"/>
      <c r="D16" s="28"/>
      <c r="E16" s="44">
        <f>SUM(E17,E20)</f>
        <v>153453</v>
      </c>
      <c r="F16" s="51"/>
      <c r="G16" s="213">
        <f>SUM(G17,G20)</f>
        <v>171158</v>
      </c>
      <c r="H16" s="214"/>
      <c r="I16" s="215">
        <f t="shared" ref="I16:I22" si="2">(G16/E16)*100</f>
        <v>111.53773468097722</v>
      </c>
      <c r="J16" s="254"/>
      <c r="K16" s="44">
        <f>SUM(K17,K20)</f>
        <v>287048</v>
      </c>
      <c r="L16" s="51"/>
      <c r="M16" s="213">
        <f>SUM(M17,M20)</f>
        <v>325303</v>
      </c>
      <c r="N16" s="214"/>
      <c r="O16" s="215">
        <f t="shared" si="1"/>
        <v>113.32703938017335</v>
      </c>
      <c r="P16" s="53"/>
    </row>
    <row r="17" spans="1:16" s="2" customFormat="1" ht="21" customHeight="1" x14ac:dyDescent="0.2">
      <c r="A17" s="5"/>
      <c r="B17" s="5" t="s">
        <v>150</v>
      </c>
      <c r="C17" s="5"/>
      <c r="D17" s="3"/>
      <c r="E17" s="25">
        <f>SUM(E18:E19)</f>
        <v>111336</v>
      </c>
      <c r="F17" s="55"/>
      <c r="G17" s="25">
        <f>SUM(G18:G19)</f>
        <v>113382</v>
      </c>
      <c r="H17" s="55"/>
      <c r="I17" s="56">
        <f t="shared" si="2"/>
        <v>101.83768053459796</v>
      </c>
      <c r="J17" s="255"/>
      <c r="K17" s="25">
        <f>SUM(K18:K19)</f>
        <v>216415</v>
      </c>
      <c r="L17" s="55"/>
      <c r="M17" s="25">
        <f>SUM(M18:M19)</f>
        <v>231091</v>
      </c>
      <c r="N17" s="55"/>
      <c r="O17" s="56">
        <f t="shared" si="1"/>
        <v>106.78141533627522</v>
      </c>
      <c r="P17" s="55"/>
    </row>
    <row r="18" spans="1:16" s="2" customFormat="1" ht="16.5" customHeight="1" x14ac:dyDescent="0.2">
      <c r="A18" s="5"/>
      <c r="B18" s="5"/>
      <c r="C18" s="5" t="s">
        <v>13</v>
      </c>
      <c r="D18" s="3"/>
      <c r="E18" s="25">
        <f>SUM(E8,W8)</f>
        <v>38807</v>
      </c>
      <c r="F18" s="55"/>
      <c r="G18" s="25">
        <f>SUM(G8,Y8)</f>
        <v>38103</v>
      </c>
      <c r="H18" s="55"/>
      <c r="I18" s="56">
        <f t="shared" si="2"/>
        <v>98.185894297420575</v>
      </c>
      <c r="J18" s="255"/>
      <c r="K18" s="25">
        <f>SUM(K8,AA8)</f>
        <v>70408</v>
      </c>
      <c r="L18" s="55"/>
      <c r="M18" s="25">
        <f>SUM(M8,AC8)</f>
        <v>71345</v>
      </c>
      <c r="N18" s="55"/>
      <c r="O18" s="56">
        <f t="shared" si="1"/>
        <v>101.33081468014997</v>
      </c>
      <c r="P18" s="55"/>
    </row>
    <row r="19" spans="1:16" s="2" customFormat="1" ht="13.5" customHeight="1" x14ac:dyDescent="0.2">
      <c r="A19" s="5"/>
      <c r="B19" s="5"/>
      <c r="C19" s="5" t="s">
        <v>14</v>
      </c>
      <c r="D19" s="3"/>
      <c r="E19" s="25">
        <f>SUM(E9,W9)</f>
        <v>72529</v>
      </c>
      <c r="F19" s="55"/>
      <c r="G19" s="25">
        <f>SUM(G9,Y9)</f>
        <v>75279</v>
      </c>
      <c r="H19" s="55"/>
      <c r="I19" s="56">
        <f t="shared" si="2"/>
        <v>103.79158681355045</v>
      </c>
      <c r="J19" s="255"/>
      <c r="K19" s="25">
        <f>SUM(K9,AA9)</f>
        <v>146007</v>
      </c>
      <c r="L19" s="55"/>
      <c r="M19" s="25">
        <f>SUM(M9,AC9)</f>
        <v>159746</v>
      </c>
      <c r="N19" s="55"/>
      <c r="O19" s="56">
        <f t="shared" si="1"/>
        <v>109.40982281671427</v>
      </c>
      <c r="P19" s="55"/>
    </row>
    <row r="20" spans="1:16" ht="21" customHeight="1" x14ac:dyDescent="0.2">
      <c r="B20" s="5" t="s">
        <v>151</v>
      </c>
      <c r="D20" s="3"/>
      <c r="E20" s="25">
        <f>SUM(E21:E22)</f>
        <v>42117</v>
      </c>
      <c r="F20" s="55"/>
      <c r="G20" s="210">
        <f>SUM(G21:G22)</f>
        <v>57776</v>
      </c>
      <c r="H20" s="211"/>
      <c r="I20" s="212">
        <f t="shared" si="2"/>
        <v>137.17976114158179</v>
      </c>
      <c r="J20" s="255"/>
      <c r="K20" s="25">
        <f>SUM(K21:K22)</f>
        <v>70633</v>
      </c>
      <c r="L20" s="55"/>
      <c r="M20" s="210">
        <f>SUM(M21:M22)</f>
        <v>94212</v>
      </c>
      <c r="N20" s="211"/>
      <c r="O20" s="212">
        <f t="shared" si="1"/>
        <v>133.38241331955319</v>
      </c>
      <c r="P20" s="55"/>
    </row>
    <row r="21" spans="1:16" ht="16.5" customHeight="1" x14ac:dyDescent="0.2">
      <c r="B21" s="2"/>
      <c r="C21" s="5" t="s">
        <v>13</v>
      </c>
      <c r="D21" s="3"/>
      <c r="E21" s="25">
        <f>SUM(E11,W11)</f>
        <v>7089</v>
      </c>
      <c r="F21" s="55"/>
      <c r="G21" s="210">
        <f>SUM(G11,Y11)</f>
        <v>9057</v>
      </c>
      <c r="H21" s="211"/>
      <c r="I21" s="212">
        <f t="shared" si="2"/>
        <v>127.76132035548031</v>
      </c>
      <c r="J21" s="255"/>
      <c r="K21" s="25">
        <f>SUM(K11,AA11)</f>
        <v>13600</v>
      </c>
      <c r="L21" s="55"/>
      <c r="M21" s="210">
        <f>SUM(M11,AC11)</f>
        <v>15295</v>
      </c>
      <c r="N21" s="211"/>
      <c r="O21" s="212">
        <f t="shared" si="1"/>
        <v>112.46323529411764</v>
      </c>
      <c r="P21" s="55"/>
    </row>
    <row r="22" spans="1:16" ht="13.5" customHeight="1" x14ac:dyDescent="0.2">
      <c r="B22" s="2"/>
      <c r="C22" s="5" t="s">
        <v>14</v>
      </c>
      <c r="D22" s="3"/>
      <c r="E22" s="25">
        <f>SUM(E12,W12)</f>
        <v>35028</v>
      </c>
      <c r="F22" s="55"/>
      <c r="G22" s="25">
        <f>SUM(G12,Y12)</f>
        <v>48719</v>
      </c>
      <c r="H22" s="55"/>
      <c r="I22" s="56">
        <f t="shared" si="2"/>
        <v>139.08587415781662</v>
      </c>
      <c r="J22" s="255"/>
      <c r="K22" s="25">
        <f>SUM(K12,AA12)</f>
        <v>57033</v>
      </c>
      <c r="L22" s="55"/>
      <c r="M22" s="25">
        <f>SUM(M12,AC12)</f>
        <v>78917</v>
      </c>
      <c r="N22" s="55"/>
      <c r="O22" s="56">
        <f t="shared" si="1"/>
        <v>138.3707678010976</v>
      </c>
      <c r="P22" s="55"/>
    </row>
    <row r="23" spans="1:16" ht="25.5" customHeight="1" x14ac:dyDescent="0.2">
      <c r="A23" s="37" t="s">
        <v>200</v>
      </c>
    </row>
    <row r="24" spans="1:16" ht="15" x14ac:dyDescent="0.2">
      <c r="A24" s="152"/>
    </row>
  </sheetData>
  <mergeCells count="16">
    <mergeCell ref="AC3:AD3"/>
    <mergeCell ref="AA2:AD2"/>
    <mergeCell ref="E14:O14"/>
    <mergeCell ref="E4:O4"/>
    <mergeCell ref="E2:J2"/>
    <mergeCell ref="E3:F3"/>
    <mergeCell ref="G3:H3"/>
    <mergeCell ref="I3:J3"/>
    <mergeCell ref="K3:L3"/>
    <mergeCell ref="M3:N3"/>
    <mergeCell ref="O3:P3"/>
    <mergeCell ref="K2:P2"/>
    <mergeCell ref="W2:Z2"/>
    <mergeCell ref="W3:X3"/>
    <mergeCell ref="Y3:Z3"/>
    <mergeCell ref="AA3:AB3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  <headerFooter>
    <oddFooter>&amp;R6</oddFooter>
  </headerFooter>
  <ignoredErrors>
    <ignoredError sqref="G20 M20 E20 K20" formula="1"/>
    <ignoredError sqref="I16:I23 O16:O2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8</vt:i4>
      </vt:variant>
    </vt:vector>
  </HeadingPairs>
  <TitlesOfParts>
    <vt:vector size="18" baseType="lpstr">
      <vt:lpstr>Tab.1</vt:lpstr>
      <vt:lpstr>Graf 1</vt:lpstr>
      <vt:lpstr>Tab. 2</vt:lpstr>
      <vt:lpstr>Tab. 3</vt:lpstr>
      <vt:lpstr>tab 4.</vt:lpstr>
      <vt:lpstr>Graf 2</vt:lpstr>
      <vt:lpstr>tab 5.</vt:lpstr>
      <vt:lpstr>tab 5.a</vt:lpstr>
      <vt:lpstr>tab. 6</vt:lpstr>
      <vt:lpstr>tab. 7</vt:lpstr>
      <vt:lpstr>'Graf 1'!Print_Area</vt:lpstr>
      <vt:lpstr>'tab 4.'!Print_Area</vt:lpstr>
      <vt:lpstr>'tab 5.'!Print_Area</vt:lpstr>
      <vt:lpstr>'tab 5.a'!Print_Area</vt:lpstr>
      <vt:lpstr>'Tab. 2'!Print_Area</vt:lpstr>
      <vt:lpstr>'Tab. 3'!Print_Area</vt:lpstr>
      <vt:lpstr>'tab. 6'!Print_Area</vt:lpstr>
      <vt:lpstr>Tab.1!Print_Area</vt:lpstr>
    </vt:vector>
  </TitlesOfParts>
  <Company>GRADSKO POGLAVARSTVO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gost</dc:creator>
  <cp:lastModifiedBy>Željka Jurčić</cp:lastModifiedBy>
  <cp:lastPrinted>2017-06-12T05:54:07Z</cp:lastPrinted>
  <dcterms:created xsi:type="dcterms:W3CDTF">2003-01-31T08:30:28Z</dcterms:created>
  <dcterms:modified xsi:type="dcterms:W3CDTF">2017-07-12T09:03:06Z</dcterms:modified>
</cp:coreProperties>
</file>